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rm\Downloads\"/>
    </mc:Choice>
  </mc:AlternateContent>
  <xr:revisionPtr revIDLastSave="0" documentId="13_ncr:1_{BA17D6F4-9C33-4CCA-9183-F159CB78610D}" xr6:coauthVersionLast="47" xr6:coauthVersionMax="47" xr10:uidLastSave="{00000000-0000-0000-0000-000000000000}"/>
  <bookViews>
    <workbookView xWindow="375" yWindow="390" windowWidth="28425" windowHeight="15105" firstSheet="1" activeTab="1" xr2:uid="{00000000-000D-0000-FFFF-FFFF00000000}"/>
  </bookViews>
  <sheets>
    <sheet name="Engine" sheetId="1" r:id="rId1"/>
    <sheet name="Tables" sheetId="2" r:id="rId2"/>
    <sheet name="Gear" sheetId="3" r:id="rId3"/>
  </sheets>
  <definedNames>
    <definedName name="Engine">Engine!$A$1:$E$6</definedName>
    <definedName name="_xlnm.Print_Area" localSheetId="1">Tables!$A:$C</definedName>
    <definedName name="Table6">Tables!#REF!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3" i="2" l="1"/>
  <c r="D420" i="2"/>
  <c r="D480" i="2"/>
  <c r="D441" i="2"/>
  <c r="D405" i="2"/>
  <c r="D370" i="2"/>
  <c r="D333" i="2"/>
  <c r="D298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40" i="2"/>
  <c r="C266" i="2"/>
  <c r="C229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63" i="2"/>
  <c r="D286" i="2"/>
  <c r="C283" i="2"/>
  <c r="C202" i="2"/>
  <c r="D14" i="1"/>
  <c r="D251" i="2"/>
  <c r="D250" i="2"/>
  <c r="D249" i="2"/>
  <c r="D248" i="2"/>
  <c r="D247" i="2"/>
  <c r="D246" i="2"/>
  <c r="D245" i="2"/>
  <c r="D244" i="2"/>
  <c r="D243" i="2"/>
  <c r="D242" i="2"/>
  <c r="D241" i="2"/>
  <c r="D239" i="2"/>
  <c r="D238" i="2"/>
  <c r="D237" i="2"/>
  <c r="D236" i="2"/>
  <c r="D235" i="2"/>
  <c r="D234" i="2"/>
  <c r="D233" i="2"/>
  <c r="D232" i="2"/>
  <c r="C254" i="2"/>
  <c r="D257" i="2"/>
  <c r="D258" i="2"/>
  <c r="D259" i="2"/>
  <c r="D260" i="2"/>
  <c r="D261" i="2"/>
  <c r="D262" i="2"/>
  <c r="D287" i="2"/>
  <c r="D288" i="2"/>
  <c r="D289" i="2"/>
  <c r="D290" i="2"/>
  <c r="D291" i="2"/>
  <c r="D292" i="2"/>
  <c r="D293" i="2"/>
  <c r="D294" i="2"/>
  <c r="D295" i="2"/>
  <c r="D296" i="2"/>
  <c r="D297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C176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11" i="1"/>
  <c r="D13" i="1"/>
  <c r="D9" i="1"/>
  <c r="D10" i="1"/>
  <c r="D12" i="1"/>
  <c r="D15" i="1"/>
  <c r="D16" i="1"/>
  <c r="D19" i="1"/>
  <c r="D20" i="1"/>
  <c r="D21" i="1"/>
  <c r="D22" i="1"/>
  <c r="D23" i="1"/>
  <c r="D24" i="1"/>
  <c r="D25" i="1"/>
  <c r="D26" i="1"/>
  <c r="D27" i="1"/>
  <c r="D163" i="2"/>
  <c r="D134" i="2"/>
  <c r="C40" i="2"/>
  <c r="C887" i="2"/>
  <c r="C851" i="2"/>
  <c r="C814" i="2"/>
  <c r="C778" i="2"/>
  <c r="C740" i="2"/>
  <c r="C702" i="2"/>
  <c r="C664" i="2"/>
  <c r="C626" i="2"/>
  <c r="C591" i="2"/>
  <c r="C423" i="2"/>
  <c r="C316" i="2"/>
  <c r="C150" i="2"/>
  <c r="C120" i="2"/>
  <c r="C91" i="2"/>
  <c r="C58" i="2"/>
  <c r="C20" i="2"/>
  <c r="C2" i="2"/>
  <c r="D3" i="1"/>
  <c r="D2" i="1"/>
  <c r="C78" i="2"/>
  <c r="C561" i="2"/>
  <c r="C533" i="2"/>
  <c r="C499" i="2"/>
  <c r="C462" i="2"/>
  <c r="C389" i="2"/>
  <c r="C35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53" i="2"/>
  <c r="D419" i="2"/>
  <c r="D39" i="1"/>
  <c r="D31" i="1"/>
  <c r="D32" i="1"/>
  <c r="D33" i="1"/>
  <c r="D34" i="1"/>
  <c r="D35" i="1"/>
  <c r="D36" i="1"/>
  <c r="D37" i="1"/>
  <c r="D38" i="1"/>
  <c r="D4" i="1"/>
  <c r="D5" i="1"/>
  <c r="D6" i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890" i="2"/>
  <c r="D891" i="2"/>
  <c r="D892" i="2"/>
  <c r="D893" i="2"/>
  <c r="D894" i="2"/>
  <c r="D895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4" i="2"/>
  <c r="D555" i="2"/>
  <c r="D556" i="2"/>
  <c r="D557" i="2"/>
  <c r="D558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153" i="2"/>
  <c r="D154" i="2"/>
  <c r="D155" i="2"/>
  <c r="D156" i="2"/>
  <c r="D157" i="2"/>
  <c r="D158" i="2"/>
  <c r="D159" i="2"/>
  <c r="D160" i="2"/>
  <c r="D161" i="2"/>
  <c r="D162" i="2"/>
  <c r="D164" i="2"/>
  <c r="D165" i="2"/>
  <c r="D166" i="2"/>
  <c r="D167" i="2"/>
  <c r="D168" i="2"/>
  <c r="D169" i="2"/>
  <c r="D170" i="2"/>
  <c r="D171" i="2"/>
  <c r="D172" i="2"/>
  <c r="D173" i="2"/>
  <c r="D123" i="2"/>
  <c r="D124" i="2"/>
  <c r="D125" i="2"/>
  <c r="D126" i="2"/>
  <c r="D127" i="2"/>
  <c r="D128" i="2"/>
  <c r="D129" i="2"/>
  <c r="D130" i="2"/>
  <c r="D131" i="2"/>
  <c r="D132" i="2"/>
  <c r="D133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81" i="2"/>
  <c r="D82" i="2"/>
  <c r="D83" i="2"/>
  <c r="D84" i="2"/>
  <c r="D85" i="2"/>
  <c r="D86" i="2"/>
  <c r="D87" i="2"/>
  <c r="D88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75" i="2"/>
  <c r="D62" i="2"/>
  <c r="D61" i="2"/>
  <c r="D63" i="2"/>
  <c r="D64" i="2"/>
  <c r="D65" i="2"/>
  <c r="D66" i="2"/>
  <c r="D67" i="2"/>
  <c r="D68" i="2"/>
  <c r="D69" i="2"/>
  <c r="D70" i="2"/>
  <c r="D71" i="2"/>
  <c r="D72" i="2"/>
  <c r="D73" i="2"/>
  <c r="D74" i="2"/>
</calcChain>
</file>

<file path=xl/sharedStrings.xml><?xml version="1.0" encoding="utf-8"?>
<sst xmlns="http://schemas.openxmlformats.org/spreadsheetml/2006/main" count="1970" uniqueCount="380">
  <si>
    <t>Grills</t>
  </si>
  <si>
    <t>Table</t>
  </si>
  <si>
    <t>Price</t>
  </si>
  <si>
    <t>ConvertPrice</t>
  </si>
  <si>
    <t>Url</t>
  </si>
  <si>
    <t>24 X 36″ FLAT TOP CHARCOAL GRILL</t>
  </si>
  <si>
    <t>Table1</t>
  </si>
  <si>
    <t>https://www.yodersmokers.com/grills/the-yoder-smokers-24x36-charcoal-grill/</t>
  </si>
  <si>
    <t xml:space="preserve">24 X 36″ FLAT TOP CHARCOAL GRILL COMPETITION CART </t>
  </si>
  <si>
    <t>Table2</t>
  </si>
  <si>
    <t>https://www.yodersmokers.com/grills/yoder-smokers-36-adjustable-charcoal-grill-on-competition-cart/</t>
  </si>
  <si>
    <t xml:space="preserve">24 X 48″ FLAT TOP CHARCOAL GRILL </t>
  </si>
  <si>
    <t>Table3</t>
  </si>
  <si>
    <t>https://www.yodersmokers.com/grills/the-yoder-smokers-24x48-charcoal-grill/</t>
  </si>
  <si>
    <t xml:space="preserve">24 X 48″ FLAT TOP CHARCOAL GRILL COMPETITION CART </t>
  </si>
  <si>
    <t>Table4</t>
  </si>
  <si>
    <t>https://www.yodersmokers.com/grills/yoder-smokers-24-x-48-adjustable-charcoal-grill-on-competition-cart/</t>
  </si>
  <si>
    <t xml:space="preserve">ABILENE CHARCOAL GRILL </t>
  </si>
  <si>
    <t>Table7</t>
  </si>
  <si>
    <t>https://www.yodersmokers.com/grills/abilene-20/</t>
  </si>
  <si>
    <t>Offset</t>
  </si>
  <si>
    <t>LOADED WICHITA</t>
  </si>
  <si>
    <t>Table8</t>
  </si>
  <si>
    <t>https://www.yodersmokers.com/offset/the-loaded-wichita/</t>
  </si>
  <si>
    <t>KINGMAN OFFSET SMOKER</t>
  </si>
  <si>
    <t>Table9</t>
  </si>
  <si>
    <t>https://www.yodersmokers.com/offset/the-kingman/</t>
  </si>
  <si>
    <t>DURANGO 20" OFFSET SMOKER</t>
  </si>
  <si>
    <t>Table10</t>
  </si>
  <si>
    <t>https://www.yodersmokers.com/offset/the-durango-20/</t>
  </si>
  <si>
    <t>DURANGO 24" OFFSET SMOKER</t>
  </si>
  <si>
    <t>Table11</t>
  </si>
  <si>
    <t>https://www.yodersmokers.com/offset/the-durango-24/</t>
  </si>
  <si>
    <t>CIMARRON COMPETITION CART</t>
  </si>
  <si>
    <t>Table3122</t>
  </si>
  <si>
    <t>https://www.yodersmokers.com/offset/the-cimarron-competition-smoker/</t>
  </si>
  <si>
    <t>FRONTIERSMAN COMPETITION CART</t>
  </si>
  <si>
    <t>Table3223</t>
  </si>
  <si>
    <t>https://www.yodersmokers.com/offset/the-frontiersman-competition-smoker/</t>
  </si>
  <si>
    <t>STOCKTON VERTICAL OFFSET SMOKER</t>
  </si>
  <si>
    <t>Table23</t>
  </si>
  <si>
    <t>https://www.yodersmokers.com/offset/the-stockton/</t>
  </si>
  <si>
    <t>CHEYENNE OFFSET SMOKER</t>
  </si>
  <si>
    <t>Table13</t>
  </si>
  <si>
    <t>Discontinued</t>
  </si>
  <si>
    <t>https://www.yodersmokers.com/accessories/cheyenne-accessories/</t>
  </si>
  <si>
    <t>Pellet</t>
  </si>
  <si>
    <t>YS480S PELLET GRILL</t>
  </si>
  <si>
    <t>Table14</t>
  </si>
  <si>
    <t>https://www.yodersmokers.com/pellet/the-ys480s-pellet-grill/</t>
  </si>
  <si>
    <t>YS480S COMPETITION PELLET GRILL WITH WIRE SHELVES</t>
  </si>
  <si>
    <t>Table15</t>
  </si>
  <si>
    <t>https://www.yodersmokers.com/pellet/the-ys480s-competition-pellet-grill/</t>
  </si>
  <si>
    <t>YS480S COMPETITION PELLET GRILL WITH STAINLESS SHELVES</t>
  </si>
  <si>
    <t>Table16</t>
  </si>
  <si>
    <t>https://www.yodersmokers.com/pellet/the-ys480s-competition-pellet-grill-stainless-steel-shelves/</t>
  </si>
  <si>
    <t>YS640S PELLET GRILL</t>
  </si>
  <si>
    <t>Table17</t>
  </si>
  <si>
    <t>https://www.yodersmokers.com/pellet/the-ys640s-pellet-grill/</t>
  </si>
  <si>
    <t>YS640S COMPETITION PELLET GRILL WITH WIRE SHELVES</t>
  </si>
  <si>
    <t>Table18</t>
  </si>
  <si>
    <t>https://www.yodersmokers.com/pellet/the-ys640s-competition-pellet-grill/</t>
  </si>
  <si>
    <t>YS640S COMPETITION PELLET GRILL WITH STAINLESS SHELVES</t>
  </si>
  <si>
    <t>Table19</t>
  </si>
  <si>
    <t>https://www.yodersmokers.com/pellet/the-ys640s-competition-pellet-grill-stainless-shelves/</t>
  </si>
  <si>
    <t>YS1500S COMPETITION PELLET GRILL</t>
  </si>
  <si>
    <t>Table20</t>
  </si>
  <si>
    <t>https://www.yodersmokers.com/pellet/the-ys1500s-pellet-grill/</t>
  </si>
  <si>
    <t>CIMARRON S-SERIES SKELETON CART</t>
  </si>
  <si>
    <t>Table21</t>
  </si>
  <si>
    <t>https://www.yodersmokers.com/pellet/cimarron-s-pellet-smoker/</t>
  </si>
  <si>
    <t>CIMARRON S-SERIES COMPETITION CART</t>
  </si>
  <si>
    <t>Table47</t>
  </si>
  <si>
    <t>https://www.yodersmokers.com/pellet/the-cimarrons-pellet-competition-smoker/</t>
  </si>
  <si>
    <t>Trailers</t>
  </si>
  <si>
    <t>SANTA FE</t>
  </si>
  <si>
    <t>Table33</t>
  </si>
  <si>
    <t>https://www.yodersmokers.com/trailers/the-santa-fe-20-trailer/</t>
  </si>
  <si>
    <t>CHISHOLM I</t>
  </si>
  <si>
    <t>Table34</t>
  </si>
  <si>
    <t>https://www.yodersmokers.com/trailers/the-chisholm-24-trailer/</t>
  </si>
  <si>
    <t>CHISHOLM II</t>
  </si>
  <si>
    <t>Table35</t>
  </si>
  <si>
    <t>FRONTIERSMAN I</t>
  </si>
  <si>
    <t>Table36</t>
  </si>
  <si>
    <t>https://www.yodersmokers.com/trailers/the-frontiersman-30-trailer/</t>
  </si>
  <si>
    <t>FRONTIERSMAN II</t>
  </si>
  <si>
    <t>Table37</t>
  </si>
  <si>
    <t>FRONTIERSMAN III</t>
  </si>
  <si>
    <t>Table38</t>
  </si>
  <si>
    <t>TRAILBOSS II</t>
  </si>
  <si>
    <t>Table39</t>
  </si>
  <si>
    <t>#</t>
  </si>
  <si>
    <t>TRAILBOSS III</t>
  </si>
  <si>
    <t>Table40</t>
  </si>
  <si>
    <t>CIMARRON TRAILER</t>
  </si>
  <si>
    <t>Table41</t>
  </si>
  <si>
    <t>https://www.yodersmokers.com/trailers/the-cimarron-26-trailer/</t>
  </si>
  <si>
    <t>NAME</t>
  </si>
  <si>
    <t>STARTING AT</t>
  </si>
  <si>
    <t>24 X 36" FLAT TOP CHARCOAL GRILL</t>
  </si>
  <si>
    <t>FEATURES &amp; OPTIONS</t>
  </si>
  <si>
    <t>Product</t>
  </si>
  <si>
    <t>Included</t>
  </si>
  <si>
    <t>10-Gauge Steel Cooking Chamber</t>
  </si>
  <si>
    <t>✓</t>
  </si>
  <si>
    <t>12-Gauge Steel Lid</t>
  </si>
  <si>
    <t>7-Gauge Steel Charcoal Basket</t>
  </si>
  <si>
    <t>Integrated probe port</t>
  </si>
  <si>
    <t>Custom Stainless Steel Front Shelf</t>
  </si>
  <si>
    <t>Two Adjustable Combustion Air Vents Deliver Even Burn</t>
  </si>
  <si>
    <t>Charcoal Basket with 5 Height Adjustments for Precision Heat Control</t>
  </si>
  <si>
    <t xml:space="preserve">
</t>
  </si>
  <si>
    <t>Full Length Ash &amp; Grease Tray Slides Out for Easy Cleaning</t>
  </si>
  <si>
    <t>Effortless Set Up for Indirect Grilling</t>
  </si>
  <si>
    <t>Heavy-Duty Casters with 8″ Flat-Free Tires</t>
  </si>
  <si>
    <t>Fitted All-Weather Grill Cover</t>
  </si>
  <si>
    <t>-</t>
  </si>
  <si>
    <t>24 × 36" Stainless Steel Griddle</t>
  </si>
  <si>
    <t>23.5 x 17.5" Heavy-Duty V-Shaped Cooking Grate for High Heat Cooking (single grate)</t>
  </si>
  <si>
    <t>24 X 36" FLAT TOP CHARCOAL GRILL COMPETITION CART</t>
  </si>
  <si>
    <t>Charcoal Basket Has 5 Height Adjustments for Precise Heat Control</t>
  </si>
  <si>
    <t>Full Length Ash and Grease Tray Slides Out for Easy Cleaning</t>
  </si>
  <si>
    <t>Competition Cart with Yoder Smokers Signage</t>
  </si>
  <si>
    <t>Custom Cart Colors Available</t>
  </si>
  <si>
    <t> </t>
  </si>
  <si>
    <t>Call for Pricing</t>
  </si>
  <si>
    <t>24 X 48" FLAT TOP CHARCOAL GRILL</t>
  </si>
  <si>
    <t>24 × 48" Stainless Steel Griddle</t>
  </si>
  <si>
    <t>23.5 x 23.5" Heavy-Duty V-Shaped Cooking Grate for High Heat Cooking (single grate)</t>
  </si>
  <si>
    <t>24 X 48" FLAT TOP CHARCOAL GRILL COMPETITION CART</t>
  </si>
  <si>
    <t>ABILENE CHARCOAL GRILL</t>
  </si>
  <si>
    <t>Stay-Cool Handles</t>
  </si>
  <si>
    <t>Door Temperature Gauge</t>
  </si>
  <si>
    <t>Integrated Probe Port</t>
  </si>
  <si>
    <t>Grease Drain</t>
  </si>
  <si>
    <t>Charcoal Grate</t>
  </si>
  <si>
    <t>Wagon Wheels</t>
  </si>
  <si>
    <t>2nd Level Slide-Out Cooking Shelf</t>
  </si>
  <si>
    <t>Door Counterweight (Installed at Build)</t>
  </si>
  <si>
    <t>Door Counterweight</t>
  </si>
  <si>
    <t>Dual Door Temperature Gauges</t>
  </si>
  <si>
    <t>Expanded Metal Front Shelf</t>
  </si>
  <si>
    <t>Offset Firebox</t>
  </si>
  <si>
    <t>Pot Warmer</t>
  </si>
  <si>
    <t>Heat Management Plate</t>
  </si>
  <si>
    <t>Log Grate</t>
  </si>
  <si>
    <t>Ash Cleanout Tool</t>
  </si>
  <si>
    <t>Stainless Steel Front Shelf (Installed at Build)</t>
  </si>
  <si>
    <t>Charcoal Grate for Cooking Chamber</t>
  </si>
  <si>
    <t>YS Counterweight Sign (Installed at Build)</t>
  </si>
  <si>
    <t>Square Firebox w/ Boiler-Style Door</t>
  </si>
  <si>
    <t>Square Firebox Insulated Firebox w/ boiler style door</t>
  </si>
  <si>
    <t>Charcoal Basket for Firebox</t>
  </si>
  <si>
    <t>Propane Log Lighter</t>
  </si>
  <si>
    <t>Chrome Stack with Internal Damper (Installed at Build)</t>
  </si>
  <si>
    <t>Casters on the front legs</t>
  </si>
  <si>
    <t>All-Weather Cover  – without Counterweight</t>
  </si>
  <si>
    <t>All-Weather Cover – with Counterweight</t>
  </si>
  <si>
    <t>Expanded Metal Front Shelves</t>
  </si>
  <si>
    <t>Round Offset Firebox</t>
  </si>
  <si>
    <t>Removable Heat Management Plate</t>
  </si>
  <si>
    <t>Stainless Steel Front Shelf</t>
  </si>
  <si>
    <t>Welded / Fixed Heat Management Plate</t>
  </si>
  <si>
    <t>Chrome Stack with Internal Damper</t>
  </si>
  <si>
    <t>Fitted Cover – Removeable Stack</t>
  </si>
  <si>
    <t>Additional Probe Port (Screw-in Style)</t>
  </si>
  <si>
    <t>Square Insulated Firebox  w/ Boiler-Style Door</t>
  </si>
  <si>
    <t>Casters on the rear legs</t>
  </si>
  <si>
    <t>Square Insulated Firebox w/ Boiler-Style Door</t>
  </si>
  <si>
    <t>Casters on Rear Legs</t>
  </si>
  <si>
    <t>Folding Stainless Steel Front Shelf</t>
  </si>
  <si>
    <t>Insulated Offset Firebox with Boiler-Style Door</t>
  </si>
  <si>
    <t>Patented Heat Management System</t>
  </si>
  <si>
    <t>Competition Cart &amp; Stainless Steel Front Shelf</t>
  </si>
  <si>
    <t>Storage Drawer</t>
  </si>
  <si>
    <t>Integrated Steering Axle</t>
  </si>
  <si>
    <t>10-12 inch Wheels with Pneumatic Tires</t>
  </si>
  <si>
    <t>Built-in Tie Downs</t>
  </si>
  <si>
    <t>All-Weather Fitted Cover</t>
  </si>
  <si>
    <t>Cast Iron Griddle</t>
  </si>
  <si>
    <t>1/2 Depth Second Level Cooking Shelf</t>
  </si>
  <si>
    <t>The Cimarron is fully customizable. Please reach out to our sales team to inquire</t>
  </si>
  <si>
    <t>Door Counterweights</t>
  </si>
  <si>
    <t>Dual Door Cooking Chamber</t>
  </si>
  <si>
    <t>(4) Door Temperature Gauges</t>
  </si>
  <si>
    <t>10 Gauge Stainless Steel Front Shelf</t>
  </si>
  <si>
    <t>Heat Management System</t>
  </si>
  <si>
    <t>Competition Cart with 12" Wheels and Front Steering Axle</t>
  </si>
  <si>
    <t>Pull-Handle for Positioning</t>
  </si>
  <si>
    <t>Storage Compartment</t>
  </si>
  <si>
    <t>Custom Wheels &amp; Tires</t>
  </si>
  <si>
    <t>Cart Colors: Orange, Silver, or Black</t>
  </si>
  <si>
    <t>Insulated Firebox</t>
  </si>
  <si>
    <t>Charcoal Basket 30" Firebox</t>
  </si>
  <si>
    <t>Custom Cart Color</t>
  </si>
  <si>
    <t>The Frontiersman is fully customizable. Please reach out to our sales team to inquire</t>
  </si>
  <si>
    <t>Accessories Only</t>
  </si>
  <si>
    <t>Additional Door Temperture Gauge Threaded</t>
  </si>
  <si>
    <t>Fitted Cover – Fixed Stack</t>
  </si>
  <si>
    <t>Square Offset Firebox w/ Boiler-Style Door</t>
  </si>
  <si>
    <t>Custom Configuration Available</t>
  </si>
  <si>
    <t>Probe Access Port</t>
  </si>
  <si>
    <t>Front and Side Shelves Made from 7/16″ Chrome-plated Round Bar Steel</t>
  </si>
  <si>
    <t>Yoder Smokers ACS (Adaptive Control System)</t>
  </si>
  <si>
    <t>WiFi + Bluetooth Connectivity</t>
  </si>
  <si>
    <t>Two Integrated Food Probes</t>
  </si>
  <si>
    <t>Two-Piece Heat Diffuser with Access Door</t>
  </si>
  <si>
    <t>Ceramic Ignition System</t>
  </si>
  <si>
    <t>Heavy-Duty Orange Casters</t>
  </si>
  <si>
    <t>Pizza Oven</t>
  </si>
  <si>
    <t>Yoder Smokers Counterweight Sign</t>
  </si>
  <si>
    <t>Stainless Steel Grease Shield</t>
  </si>
  <si>
    <t>Stainless Steel Front and Side Shelves</t>
  </si>
  <si>
    <t>Direct GrillGrates (3 pieces)</t>
  </si>
  <si>
    <t>Direct GrillGrates with Tool</t>
  </si>
  <si>
    <t>Full Set Stainless Cooking Grates</t>
  </si>
  <si>
    <t>Three Tier Wire Smoking Rack</t>
  </si>
  <si>
    <t>Thermal Insulating Jacket</t>
  </si>
  <si>
    <t>Competition Cart with Stainless Steel Shelves</t>
  </si>
  <si>
    <t xml:space="preserve">Competition Cart with Wire Shelves </t>
  </si>
  <si>
    <t>8-inch Flat-Free Tires</t>
  </si>
  <si>
    <t>Standard Cart Colors: Orange, Black, or Silver</t>
  </si>
  <si>
    <t>American Flag Magnetic Wrap</t>
  </si>
  <si>
    <t>Flames Magnetic Wrap</t>
  </si>
  <si>
    <t>Military Green Magnetic Wrap</t>
  </si>
  <si>
    <t>Custom Cart Colors</t>
  </si>
  <si>
    <t xml:space="preserve"> Call </t>
  </si>
  <si>
    <t>Variable Displacement Damper</t>
  </si>
  <si>
    <t>Stainless Steel Front and Side Shelves (Includes Shelf)</t>
  </si>
  <si>
    <t>1/2 Depth Second Level Cooking Shelf (9″ deep)</t>
  </si>
  <si>
    <t>Full Set Stainless Steel Cooking Grates</t>
  </si>
  <si>
    <t>Three Tier Wire Smoking Rack (Wire Grates)</t>
  </si>
  <si>
    <t>Competition Cart with Wire Shelves</t>
  </si>
  <si>
    <t>Stainless Steel Shelf Sleeve Set (Does -t Include Shelf)</t>
  </si>
  <si>
    <t>10-inch Flat-Free Tires</t>
  </si>
  <si>
    <t>YS Counterweight Sign (Not Installed)</t>
  </si>
  <si>
    <t>Bolt-On YS Counterweight Sign Kit (Not Installed)</t>
  </si>
  <si>
    <t>Stainless Steel Side Shelf (Installed at Build)</t>
  </si>
  <si>
    <t>1/2 Depth Second Level Cooking Shelf - Stainless Steel</t>
  </si>
  <si>
    <t>Direct GrillGrates (4 pieces)</t>
  </si>
  <si>
    <t>Fitted Cover - Removeable Stack</t>
  </si>
  <si>
    <t>Fitted Cover - Fixed Stack</t>
  </si>
  <si>
    <t>Firebox-Style Hopper with Boiler Door</t>
  </si>
  <si>
    <t>Pellet Dump</t>
  </si>
  <si>
    <t>Skeleton Cart &amp; Stainless Steel Front Shelf</t>
  </si>
  <si>
    <t>10-inch Wheels with Pneumatic Tires</t>
  </si>
  <si>
    <t xml:space="preserve"> Call for Pricing </t>
  </si>
  <si>
    <t>The Cimarron is fully customizable. Please reach out to sales team to inquire</t>
  </si>
  <si>
    <t>Single or Dual 60,000 BTU Burners</t>
  </si>
  <si>
    <t>Slide-Out Table Top</t>
  </si>
  <si>
    <t>15″ Tires and  Aluminum Wheels</t>
  </si>
  <si>
    <t>Rear Storage box with Lid</t>
  </si>
  <si>
    <t>YS640 Pellet Cooker Added to the Curbside</t>
  </si>
  <si>
    <t>24×48" Flat-top Charcoal Grill Added to the Curb Side</t>
  </si>
  <si>
    <t>Front Cargo Area with Tie-Down Rails</t>
  </si>
  <si>
    <t>Tongue Storage Box with Positive Sealing Surface</t>
  </si>
  <si>
    <t>Storage box with 4 sliding drawers (up to 50″ wide)</t>
  </si>
  <si>
    <t>30" Commercial Stainless Five Burner Grill</t>
  </si>
  <si>
    <t>Two Burner Griddle on the Curbside (additional width or length charges may apply)</t>
  </si>
  <si>
    <t>16″ Custom Aluminum Wheels with Tires (per pair)</t>
  </si>
  <si>
    <t>Custom Paint Color</t>
  </si>
  <si>
    <t>The Santa Fe is fully customizable. Please reach out to our sales team to inquire</t>
  </si>
  <si>
    <t>2-Dual Door Temperature Gauges</t>
  </si>
  <si>
    <t xml:space="preserve">15″ Tires &amp; Aluminum Wheels </t>
  </si>
  <si>
    <t>Square Fire Box with Boiler Style Door</t>
  </si>
  <si>
    <t>Square Insulated Fire Box with Boiler Style Door</t>
  </si>
  <si>
    <t>24 × 48" Flat-top Charcoal Grill Added to the Curb Side</t>
  </si>
  <si>
    <t>Single 60,000 BTU Burner</t>
  </si>
  <si>
    <t>Double 60,000 BTU Burners</t>
  </si>
  <si>
    <t>26 × 50" Vertical Chamber with 6 Cooking Racks</t>
  </si>
  <si>
    <t>30" Commercial Stainless Five Burner Grill (additional width or length charges may apply)</t>
  </si>
  <si>
    <t>Electric Brakes</t>
  </si>
  <si>
    <t>Tandem Axle with Electric Brakes on the Front Axle</t>
  </si>
  <si>
    <t>The Chisholm is fully customizable. Please reach out to our sales team to inquire</t>
  </si>
  <si>
    <t>4-Door Temperature Gauges</t>
  </si>
  <si>
    <t>15″ Tires and Aluminum Wheels</t>
  </si>
  <si>
    <t>2nd Level Slide-Out Cooking Shelves</t>
  </si>
  <si>
    <t>30" Commercial Stainless Four Burner Grill (additional width or length charges may apply)</t>
  </si>
  <si>
    <t>32 × 50" Vertical Chamber with 8 Cooking Racks</t>
  </si>
  <si>
    <t>Door Temperature Gauges</t>
  </si>
  <si>
    <t>15″ Tires and Alumnium Wheels</t>
  </si>
  <si>
    <t>16″ Tires and Alumnium Wheels</t>
  </si>
  <si>
    <t>38 × 50" Vertical Chamber with 8 Cooking Racks</t>
  </si>
  <si>
    <t>Tandem Axle</t>
  </si>
  <si>
    <t>The Trailboss is fully customizable. Please reach out to our sales team to inquire</t>
  </si>
  <si>
    <t>Stay Cool Handles</t>
  </si>
  <si>
    <t>16″ Tires and Wheels</t>
  </si>
  <si>
    <t>Column1</t>
  </si>
  <si>
    <t>Column2</t>
  </si>
  <si>
    <t>Column3</t>
  </si>
  <si>
    <t>1060-02</t>
  </si>
  <si>
    <t>YS Cast Iron Griddle</t>
  </si>
  <si>
    <t>1060-06</t>
  </si>
  <si>
    <t>YS Grill Mat 36 X 48”</t>
  </si>
  <si>
    <t>1060-07</t>
  </si>
  <si>
    <t>YS Grill Mat 36 X 72”</t>
  </si>
  <si>
    <t>1060-04</t>
  </si>
  <si>
    <t>YS Butcher Paper</t>
  </si>
  <si>
    <t>1040-04</t>
  </si>
  <si>
    <t>YS Engraved BOOS Block Cutting Board</t>
  </si>
  <si>
    <t>1060-03</t>
  </si>
  <si>
    <t>YS Instant-Read c</t>
  </si>
  <si>
    <t>1040-05</t>
  </si>
  <si>
    <t>YS Leather BBQ Gloves</t>
  </si>
  <si>
    <t>YS Touch-Up Paint</t>
  </si>
  <si>
    <t>1050-01</t>
  </si>
  <si>
    <t>YS640s Comp Cart Holiday Ornament</t>
  </si>
  <si>
    <t>1050-02</t>
  </si>
  <si>
    <t>YS Offset Smoker Holiday Ornament</t>
  </si>
  <si>
    <t>1040-07</t>
  </si>
  <si>
    <t>YS YETI Rambler 30 Oz.</t>
  </si>
  <si>
    <t>1040-06</t>
  </si>
  <si>
    <t>YS YETI Rambler 20 Oz.</t>
  </si>
  <si>
    <t>1040-08</t>
  </si>
  <si>
    <t>YS YETI Lowball 10 Oz.</t>
  </si>
  <si>
    <t>1040-01</t>
  </si>
  <si>
    <t>YS Plastic Cup</t>
  </si>
  <si>
    <t>1040-02</t>
  </si>
  <si>
    <t>YS Neoprene Koozie</t>
  </si>
  <si>
    <t>1030-02</t>
  </si>
  <si>
    <t>YS Trucker Hat (Orange / Charcoal)</t>
  </si>
  <si>
    <t>1030-03</t>
  </si>
  <si>
    <t>YS Trucker Hat (Black / Gray)</t>
  </si>
  <si>
    <t>1030-04</t>
  </si>
  <si>
    <t>YS Twill Hat (Orange)</t>
  </si>
  <si>
    <t>1004-12</t>
  </si>
  <si>
    <t>YS Charcoal Beanie</t>
  </si>
  <si>
    <t>1001-01</t>
  </si>
  <si>
    <t>YS Logo Black T-Shirt (Small)</t>
  </si>
  <si>
    <t>1001-02</t>
  </si>
  <si>
    <t>YS Logo Black T-Shirt (Medium)</t>
  </si>
  <si>
    <t>1001-03</t>
  </si>
  <si>
    <t>YS Logo Black T-Shirt (Large)</t>
  </si>
  <si>
    <t>1001-04</t>
  </si>
  <si>
    <t>YS Logo Black T-Shirt (XL)</t>
  </si>
  <si>
    <t>1001-05</t>
  </si>
  <si>
    <t>YS Logo Black T-Shirt (XXL)</t>
  </si>
  <si>
    <t>1001-06</t>
  </si>
  <si>
    <t>YS Logo Black T-Shirt (XXXL)</t>
  </si>
  <si>
    <t>1004-13</t>
  </si>
  <si>
    <t>YS Logo Black Hoodie (Medium)</t>
  </si>
  <si>
    <t>1004-14</t>
  </si>
  <si>
    <t>YS Logo Black Hoodie (Large)</t>
  </si>
  <si>
    <t>1004-15</t>
  </si>
  <si>
    <t>YS Logo Black Hoodie (XL)</t>
  </si>
  <si>
    <t>1004-16</t>
  </si>
  <si>
    <t>YS Logo Black Hoodie (XXL)</t>
  </si>
  <si>
    <t>1004-17</t>
  </si>
  <si>
    <t>YS Logo Black Hoodie (XXXL)</t>
  </si>
  <si>
    <t>1004-08</t>
  </si>
  <si>
    <t>YS Logo Grey Hoodie (Medium)</t>
  </si>
  <si>
    <t>1004-09</t>
  </si>
  <si>
    <t>YS Logo Grey Hoodie (Large)</t>
  </si>
  <si>
    <t>1004-10</t>
  </si>
  <si>
    <t>YS Logo Grey Hoodie (XL)</t>
  </si>
  <si>
    <t>1004-11</t>
  </si>
  <si>
    <t>YS Logo Grey Hoodie (XXL)</t>
  </si>
  <si>
    <t>1004-18</t>
  </si>
  <si>
    <t>YS Logo Grey Vest (Large)</t>
  </si>
  <si>
    <t>1004-19</t>
  </si>
  <si>
    <t>YS Logo Grey Vest (XXL)</t>
  </si>
  <si>
    <t>1005-01</t>
  </si>
  <si>
    <t>Apparel, T-Shirt, YS Logo, Black/Gray, SM</t>
  </si>
  <si>
    <t>1005-02</t>
  </si>
  <si>
    <t>1005-03</t>
  </si>
  <si>
    <t>1005-04</t>
  </si>
  <si>
    <t>1005-05</t>
  </si>
  <si>
    <t>1005-06</t>
  </si>
  <si>
    <t>1080-01</t>
  </si>
  <si>
    <t>YS, Rub, Pork, 14 oz</t>
  </si>
  <si>
    <t>1080-02</t>
  </si>
  <si>
    <t>YS, Rub, Beef, 14 oz</t>
  </si>
  <si>
    <t>1080-03</t>
  </si>
  <si>
    <t>YS, Rub, Chicken, 14 oz</t>
  </si>
  <si>
    <t>1080-04</t>
  </si>
  <si>
    <t>YS, Rub, All-Purpose, 10 oz</t>
  </si>
  <si>
    <t>1080-05</t>
  </si>
  <si>
    <t>YS, Smoking, Flavor Kit, 4-Pack</t>
  </si>
  <si>
    <t>NEW Storage Drawer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</si>
</sst>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rgb="FFFFFFFF"/>
      <name val="Arial"/>
    </font>
    <font>
      <b/>
      <sz val="11"/>
      <color rgb="FFFFFFFF"/>
      <name val="Arial"/>
    </font>
    <font>
      <sz val="11"/>
      <color rgb="FF000000"/>
      <name val="Arial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charset val="1"/>
    </font>
    <font>
      <b/>
      <sz val="12"/>
      <color theme="0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ED7D31"/>
      <name val="Arial"/>
    </font>
    <font>
      <sz val="14"/>
      <color rgb="FFED7D31"/>
      <name val="Arial"/>
    </font>
    <font>
      <sz val="11"/>
      <color rgb="FF65533A"/>
      <name val="Arial"/>
      <charset val="1"/>
    </font>
    <font>
      <sz val="11"/>
      <color theme="0"/>
      <name val="Calibri"/>
      <family val="2"/>
      <scheme val="minor"/>
    </font>
    <font>
      <sz val="11"/>
      <color theme="1"/>
      <name val="Arial"/>
    </font>
    <font>
      <sz val="11"/>
      <color rgb="FF0D0D0D"/>
      <name val="Arial"/>
    </font>
    <font>
      <sz val="11"/>
      <name val="Arial"/>
    </font>
    <font>
      <b/>
      <sz val="11"/>
      <color theme="1"/>
      <name val="Arial"/>
    </font>
    <font>
      <sz val="14"/>
      <color rgb="FF000000"/>
      <name val="Arial"/>
    </font>
    <font>
      <sz val="12"/>
      <name val="Arial"/>
    </font>
    <font>
      <b/>
      <sz val="11"/>
      <color theme="0"/>
      <name val="Arial"/>
    </font>
    <font>
      <sz val="11"/>
      <color rgb="FF212529"/>
      <name val="Arial"/>
    </font>
    <font>
      <sz val="11"/>
      <color rgb="FFFFFFFF"/>
      <name val="Arial"/>
    </font>
    <font>
      <sz val="11"/>
      <color theme="0"/>
      <name val="Arial"/>
    </font>
    <font>
      <sz val="11"/>
      <color rgb="FF262626"/>
      <name val="Arial"/>
    </font>
    <font>
      <sz val="12"/>
      <color rgb="FF212529"/>
      <name val="Arial"/>
    </font>
    <font>
      <b/>
      <sz val="11"/>
      <color rgb="FF000000"/>
      <name val="Arial"/>
    </font>
    <font>
      <sz val="11"/>
      <color rgb="FF000000"/>
      <name val="Arial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302F34"/>
      </patternFill>
    </fill>
    <fill>
      <patternFill patternType="solid">
        <fgColor rgb="FFFFC7CE"/>
      </patternFill>
    </fill>
    <fill>
      <patternFill patternType="solid">
        <fgColor rgb="FFFFFFFF"/>
        <bgColor rgb="FFFFFFFF"/>
      </patternFill>
    </fill>
    <fill>
      <patternFill patternType="solid">
        <fgColor rgb="FF262626"/>
        <bgColor indexed="64"/>
      </patternFill>
    </fill>
    <fill>
      <patternFill patternType="solid">
        <fgColor rgb="FF6D757D"/>
        <bgColor indexed="64"/>
      </patternFill>
    </fill>
    <fill>
      <patternFill patternType="solid">
        <fgColor rgb="FF302F34"/>
        <bgColor indexed="64"/>
      </patternFill>
    </fill>
    <fill>
      <patternFill patternType="solid">
        <fgColor rgb="FF6D757D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EDEDED"/>
        <bgColor rgb="FFEDEDED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11" fillId="0" borderId="3" xfId="7" applyBorder="1"/>
    <xf numFmtId="0" fontId="11" fillId="0" borderId="0" xfId="7"/>
    <xf numFmtId="0" fontId="0" fillId="0" borderId="0" xfId="0" applyAlignment="1">
      <alignment horizontal="left"/>
    </xf>
    <xf numFmtId="0" fontId="8" fillId="5" borderId="4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16" fillId="5" borderId="0" xfId="0" applyFont="1" applyFill="1"/>
    <xf numFmtId="0" fontId="16" fillId="5" borderId="0" xfId="0" applyFont="1" applyFill="1" applyAlignment="1">
      <alignment horizontal="center"/>
    </xf>
    <xf numFmtId="164" fontId="16" fillId="5" borderId="0" xfId="0" applyNumberFormat="1" applyFont="1" applyFill="1" applyAlignment="1">
      <alignment horizontal="right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quotePrefix="1" applyNumberFormat="1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8" fontId="12" fillId="0" borderId="1" xfId="0" applyNumberFormat="1" applyFont="1" applyBorder="1"/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8" fontId="12" fillId="0" borderId="2" xfId="0" applyNumberFormat="1" applyFont="1" applyBorder="1"/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center" vertical="center"/>
    </xf>
    <xf numFmtId="164" fontId="5" fillId="5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164" fontId="10" fillId="5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vertical="center"/>
    </xf>
    <xf numFmtId="8" fontId="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8" fontId="18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164" fontId="5" fillId="7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right" vertical="center"/>
    </xf>
    <xf numFmtId="0" fontId="21" fillId="0" borderId="0" xfId="0" quotePrefix="1" applyFont="1" applyAlignment="1">
      <alignment vertical="center" wrapText="1"/>
    </xf>
    <xf numFmtId="0" fontId="17" fillId="0" borderId="0" xfId="6" applyFont="1" applyAlignment="1">
      <alignment vertical="center"/>
    </xf>
    <xf numFmtId="0" fontId="14" fillId="0" borderId="0" xfId="0" applyFont="1" applyAlignment="1">
      <alignment horizontal="right" vertical="center"/>
    </xf>
    <xf numFmtId="0" fontId="17" fillId="5" borderId="0" xfId="0" applyFont="1" applyFill="1" applyAlignment="1">
      <alignment horizontal="right" vertical="center"/>
    </xf>
    <xf numFmtId="0" fontId="6" fillId="0" borderId="0" xfId="0" quotePrefix="1" applyFont="1" applyAlignment="1">
      <alignment horizontal="right" vertical="center"/>
    </xf>
    <xf numFmtId="0" fontId="19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center" vertical="center"/>
    </xf>
    <xf numFmtId="8" fontId="19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8" fontId="19" fillId="0" borderId="0" xfId="0" applyNumberFormat="1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3" fillId="5" borderId="0" xfId="0" applyFont="1" applyFill="1" applyAlignment="1">
      <alignment horizontal="center" vertical="center"/>
    </xf>
    <xf numFmtId="164" fontId="23" fillId="5" borderId="0" xfId="0" applyNumberFormat="1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23" fillId="5" borderId="0" xfId="0" applyFont="1" applyFill="1" applyAlignment="1">
      <alignment vertical="center"/>
    </xf>
    <xf numFmtId="0" fontId="14" fillId="0" borderId="0" xfId="0" quotePrefix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25" fillId="5" borderId="0" xfId="0" applyNumberFormat="1" applyFont="1" applyFill="1" applyAlignment="1">
      <alignment horizontal="center" vertical="center"/>
    </xf>
    <xf numFmtId="164" fontId="26" fillId="5" borderId="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 wrapText="1"/>
    </xf>
    <xf numFmtId="49" fontId="26" fillId="5" borderId="0" xfId="0" applyNumberFormat="1" applyFont="1" applyFill="1" applyAlignment="1">
      <alignment horizontal="center" vertical="center"/>
    </xf>
    <xf numFmtId="0" fontId="23" fillId="5" borderId="0" xfId="2" applyFont="1" applyFill="1" applyBorder="1" applyAlignment="1">
      <alignment vertical="center"/>
    </xf>
    <xf numFmtId="164" fontId="25" fillId="5" borderId="0" xfId="1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3" fillId="5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164" fontId="10" fillId="7" borderId="0" xfId="0" applyNumberFormat="1" applyFont="1" applyFill="1" applyAlignment="1">
      <alignment horizontal="right" vertical="center"/>
    </xf>
    <xf numFmtId="0" fontId="17" fillId="7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quotePrefix="1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22" fillId="0" borderId="0" xfId="0" applyFont="1" applyAlignment="1">
      <alignment vertical="center"/>
    </xf>
    <xf numFmtId="164" fontId="10" fillId="7" borderId="0" xfId="0" applyNumberFormat="1" applyFont="1" applyFill="1" applyAlignment="1">
      <alignment horizontal="center" vertical="center"/>
    </xf>
    <xf numFmtId="0" fontId="4" fillId="5" borderId="0" xfId="3" applyFont="1" applyFill="1" applyAlignment="1">
      <alignment vertical="center"/>
    </xf>
    <xf numFmtId="0" fontId="10" fillId="5" borderId="0" xfId="4" applyFont="1" applyFill="1" applyAlignment="1">
      <alignment horizontal="center" vertical="center"/>
    </xf>
    <xf numFmtId="164" fontId="10" fillId="5" borderId="0" xfId="5" applyNumberFormat="1" applyFont="1" applyFill="1" applyAlignment="1">
      <alignment horizontal="right" vertical="center"/>
    </xf>
    <xf numFmtId="0" fontId="28" fillId="4" borderId="0" xfId="0" applyFont="1" applyFill="1" applyAlignment="1">
      <alignment vertical="center"/>
    </xf>
    <xf numFmtId="0" fontId="4" fillId="5" borderId="0" xfId="6" applyFont="1" applyFill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11" fillId="0" borderId="0" xfId="7" applyFill="1"/>
    <xf numFmtId="0" fontId="13" fillId="0" borderId="0" xfId="0" applyFont="1"/>
    <xf numFmtId="0" fontId="14" fillId="0" borderId="0" xfId="0" applyFont="1"/>
    <xf numFmtId="8" fontId="13" fillId="0" borderId="0" xfId="0" applyNumberFormat="1" applyFont="1"/>
    <xf numFmtId="0" fontId="5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7" fillId="6" borderId="0" xfId="0" applyFont="1" applyFill="1" applyAlignment="1">
      <alignment horizontal="right" vertical="center"/>
    </xf>
    <xf numFmtId="0" fontId="30" fillId="0" borderId="0" xfId="0" quotePrefix="1" applyFont="1" applyAlignment="1">
      <alignment horizontal="right" vertical="center"/>
    </xf>
    <xf numFmtId="0" fontId="5" fillId="9" borderId="0" xfId="0" applyFont="1" applyFill="1" applyAlignment="1">
      <alignment vertical="center"/>
    </xf>
    <xf numFmtId="0" fontId="24" fillId="10" borderId="0" xfId="0" applyFont="1" applyFill="1" applyAlignment="1">
      <alignment vertical="center"/>
    </xf>
    <xf numFmtId="8" fontId="6" fillId="10" borderId="0" xfId="0" applyNumberFormat="1" applyFont="1" applyFill="1" applyAlignment="1">
      <alignment vertical="center"/>
    </xf>
    <xf numFmtId="8" fontId="6" fillId="0" borderId="0" xfId="0" applyNumberFormat="1" applyFont="1" applyAlignment="1">
      <alignment vertical="center"/>
    </xf>
    <xf numFmtId="0" fontId="19" fillId="10" borderId="0" xfId="0" applyFont="1" applyFill="1" applyAlignment="1">
      <alignment vertical="center"/>
    </xf>
    <xf numFmtId="8" fontId="19" fillId="10" borderId="0" xfId="0" applyNumberFormat="1" applyFont="1" applyFill="1" applyAlignment="1">
      <alignment vertical="center"/>
    </xf>
    <xf numFmtId="0" fontId="6" fillId="10" borderId="0" xfId="0" applyFont="1" applyFill="1" applyAlignment="1">
      <alignment horizontal="center" vertical="center"/>
    </xf>
    <xf numFmtId="0" fontId="6" fillId="10" borderId="0" xfId="0" quotePrefix="1" applyFont="1" applyFill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19" fillId="10" borderId="0" xfId="0" quotePrefix="1" applyFont="1" applyFill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right"/>
    </xf>
    <xf numFmtId="0" fontId="8" fillId="0" borderId="0" xfId="0" applyFont="1"/>
    <xf numFmtId="8" fontId="15" fillId="0" borderId="0" xfId="0" applyNumberFormat="1" applyFont="1"/>
    <xf numFmtId="0" fontId="11" fillId="0" borderId="3" xfId="7" applyFill="1" applyBorder="1"/>
    <xf numFmtId="8" fontId="15" fillId="0" borderId="0" xfId="0" applyNumberFormat="1" applyFont="1" applyAlignment="1">
      <alignment wrapText="1"/>
    </xf>
    <xf numFmtId="0" fontId="20" fillId="0" borderId="0" xfId="0" applyFont="1"/>
    <xf numFmtId="0" fontId="17" fillId="0" borderId="0" xfId="0" applyFont="1" applyAlignment="1">
      <alignment horizontal="center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29" fillId="0" borderId="0" xfId="0" applyFont="1"/>
    <xf numFmtId="0" fontId="6" fillId="0" borderId="0" xfId="0" applyFont="1"/>
    <xf numFmtId="0" fontId="29" fillId="0" borderId="0" xfId="0" applyFont="1" applyAlignment="1">
      <alignment horizontal="right"/>
    </xf>
    <xf numFmtId="0" fontId="4" fillId="6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17" fillId="0" borderId="0" xfId="0" applyNumberFormat="1" applyFont="1" applyAlignment="1">
      <alignment horizontal="right" vertical="center"/>
    </xf>
  </cellXfs>
  <cellStyles count="8">
    <cellStyle name="Bad" xfId="2" builtinId="27"/>
    <cellStyle name="Currency" xfId="1" builtinId="4"/>
    <cellStyle name="Hyperlink" xfId="7" builtinId="8"/>
    <cellStyle name="Normal" xfId="0" builtinId="0"/>
    <cellStyle name="Normal 3" xfId="6" xr:uid="{24D0D0ED-FB0C-4B64-B693-8AA77110F2BC}"/>
    <cellStyle name="Normal 4" xfId="3" xr:uid="{839166B6-01A5-4CAA-97C5-354F9A7294CD}"/>
    <cellStyle name="Normal 5" xfId="4" xr:uid="{9EEEFAA7-5B2A-4ADA-AF3B-BE5179749432}"/>
    <cellStyle name="Normal 6" xfId="5" xr:uid="{4EAA640A-BFBF-42DF-BEE4-FB759E4B8AF2}"/>
  </cellStyles>
  <dxfs count="2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2" formatCode="&quot;$&quot;#,##0.00_);[Red]\(&quot;$&quot;#,##0.00\)"/>
      <fill>
        <patternFill patternType="none">
          <fgColor rgb="FF000000"/>
          <bgColor rgb="FFFFFFFF"/>
        </patternFill>
      </fill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none">
          <fgColor rgb="FF000000"/>
          <bgColor rgb="FF00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right" vertical="center" textRotation="0" wrapText="0" indent="0" justifyLastLine="0" shrinkToFit="0" readingOrder="0"/>
    </dxf>
    <dxf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12529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solid">
          <fgColor rgb="FF000000"/>
          <bgColor rgb="FF262626"/>
        </patternFill>
      </fill>
      <alignment horizontal="general" vertical="center" textRotation="0" wrapText="0" indent="0" justifyLastLine="0" shrinkToFit="0" readingOrder="0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center"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center"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fill>
        <patternFill patternType="none">
          <bgColor auto="1"/>
        </patternFill>
      </fill>
      <alignment horizontal="right" vertical="center"/>
    </dxf>
    <dxf>
      <font>
        <name val="Arial"/>
      </font>
      <fill>
        <patternFill patternType="none">
          <bgColor auto="1"/>
        </patternFill>
      </fill>
      <alignment horizontal="right" vertical="center"/>
    </dxf>
    <dxf>
      <font>
        <name val="Arial"/>
      </font>
      <fill>
        <patternFill patternType="none">
          <bgColor auto="1"/>
        </patternFill>
      </fill>
      <alignment horizontal="center" vertical="center"/>
    </dxf>
    <dxf>
      <font>
        <name val="Arial"/>
      </font>
      <fill>
        <patternFill patternType="none">
          <bgColor auto="1"/>
        </patternFill>
      </fill>
      <alignment vertical="center"/>
    </dxf>
    <dxf>
      <font>
        <name val="Arial"/>
      </font>
      <fill>
        <patternFill patternType="none">
          <bgColor auto="1"/>
        </patternFill>
      </fill>
      <alignment vertical="center"/>
    </dxf>
    <dxf>
      <font>
        <name val="Arial"/>
      </font>
      <fill>
        <patternFill patternType="solid">
          <fgColor indexed="64"/>
          <bgColor rgb="FF302F34"/>
        </patternFill>
      </fill>
      <alignment vertical="center"/>
    </dxf>
    <dxf>
      <font>
        <name val="Arial"/>
      </font>
      <numFmt numFmtId="0" formatCode="General"/>
      <fill>
        <patternFill patternType="none">
          <bgColor auto="1"/>
        </patternFill>
      </fill>
      <alignment horizontal="right" vertical="center"/>
    </dxf>
    <dxf>
      <font>
        <name val="Arial"/>
      </font>
      <fill>
        <patternFill patternType="none">
          <bgColor auto="1"/>
        </patternFill>
      </fill>
      <alignment horizontal="right" vertical="center"/>
    </dxf>
    <dxf>
      <font>
        <name val="Arial"/>
      </font>
      <fill>
        <patternFill patternType="none">
          <bgColor auto="1"/>
        </patternFill>
      </fill>
      <alignment horizontal="center" vertical="center"/>
    </dxf>
    <dxf>
      <font>
        <name val="Arial"/>
      </font>
      <fill>
        <patternFill patternType="none">
          <bgColor auto="1"/>
        </patternFill>
      </fill>
      <alignment vertical="center"/>
    </dxf>
    <dxf>
      <font>
        <name val="Arial"/>
      </font>
      <fill>
        <patternFill patternType="none">
          <bgColor auto="1"/>
        </patternFill>
      </fill>
      <alignment vertical="center"/>
    </dxf>
    <dxf>
      <font>
        <name val="Arial"/>
      </font>
      <fill>
        <patternFill patternType="solid">
          <fgColor indexed="64"/>
          <bgColor rgb="FF302F34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center"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center"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fill>
        <patternFill patternType="none">
          <bgColor auto="1"/>
        </patternFill>
      </fill>
      <alignment horizontal="right" vertical="center"/>
    </dxf>
    <dxf>
      <font>
        <name val="Arial"/>
      </font>
      <fill>
        <patternFill patternType="none">
          <bgColor auto="1"/>
        </patternFill>
      </fill>
      <alignment horizontal="right" vertical="center"/>
    </dxf>
    <dxf>
      <font>
        <name val="Arial"/>
      </font>
      <fill>
        <patternFill patternType="none">
          <bgColor auto="1"/>
        </patternFill>
      </fill>
      <alignment horizontal="center" vertical="center"/>
    </dxf>
    <dxf>
      <font>
        <name val="Arial"/>
      </font>
      <fill>
        <patternFill patternType="none">
          <bgColor auto="1"/>
        </patternFill>
      </fill>
      <alignment vertical="center"/>
    </dxf>
    <dxf>
      <font>
        <name val="Arial"/>
      </font>
      <fill>
        <patternFill patternType="none">
          <bgColor auto="1"/>
        </patternFill>
      </fill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center"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center"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center"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right" vertical="center"/>
    </dxf>
    <dxf>
      <font>
        <name val="Arial"/>
      </font>
      <fill>
        <patternFill patternType="none"/>
      </fill>
      <alignment horizontal="center"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none"/>
      </fill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border>
        <left/>
        <right/>
        <top/>
        <bottom/>
      </border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strike val="0"/>
        <name val="Arial"/>
      </font>
      <numFmt numFmtId="0" formatCode="General"/>
      <alignment horizontal="right" vertical="center"/>
    </dxf>
    <dxf>
      <font>
        <strike val="0"/>
        <name val="Arial"/>
      </font>
      <alignment horizontal="right" vertical="center"/>
    </dxf>
    <dxf>
      <font>
        <strike val="0"/>
        <name val="Arial"/>
      </font>
      <alignment horizontal="center" vertical="center"/>
    </dxf>
    <dxf>
      <font>
        <strike val="0"/>
        <name val="Arial"/>
      </font>
      <alignment vertical="center"/>
    </dxf>
    <dxf>
      <border>
        <left/>
        <right/>
        <top/>
        <bottom/>
      </border>
    </dxf>
    <dxf>
      <font>
        <strike val="0"/>
        <name val="Arial"/>
      </font>
      <alignment vertical="center"/>
    </dxf>
    <dxf>
      <font>
        <strike val="0"/>
        <name val="Arial"/>
      </font>
      <fill>
        <patternFill patternType="solid">
          <fgColor indexed="64"/>
          <bgColor rgb="FF262626"/>
        </patternFill>
      </fill>
      <alignment vertical="center"/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border>
        <left/>
        <right/>
        <top/>
        <bottom/>
      </border>
    </dxf>
    <dxf>
      <font>
        <name val="Arial"/>
      </font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rgb="FF262626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name val="Arial"/>
      </font>
      <numFmt numFmtId="0" formatCode="General"/>
      <alignment horizontal="right" vertical="center"/>
    </dxf>
    <dxf>
      <font>
        <name val="Arial"/>
      </font>
      <alignment horizontal="right" vertical="center"/>
    </dxf>
    <dxf>
      <font>
        <name val="Arial"/>
      </font>
      <alignment horizontal="center" vertical="center"/>
    </dxf>
    <dxf>
      <font>
        <name val="Arial"/>
      </font>
      <alignment vertical="center"/>
    </dxf>
    <dxf>
      <border>
        <left/>
        <right/>
        <top/>
        <bottom/>
      </border>
    </dxf>
    <dxf>
      <font>
        <name val="Arial"/>
      </font>
      <alignment vertical="center"/>
    </dxf>
    <dxf>
      <font>
        <name val="Arial"/>
      </font>
      <fill>
        <patternFill patternType="solid">
          <fgColor indexed="64"/>
          <bgColor rgb="FF262626"/>
        </patternFill>
      </fill>
      <alignment vertical="center"/>
    </dxf>
    <dxf>
      <numFmt numFmtId="0" formatCode="General"/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name val="Arial"/>
      </font>
      <numFmt numFmtId="0" formatCode="General"/>
      <fill>
        <patternFill patternType="none"/>
      </fill>
      <alignment horizontal="right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D0D0D"/>
        <name val="Arial"/>
        <family val="2"/>
        <scheme val="none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name val="Arial"/>
      </font>
      <fill>
        <patternFill patternType="none">
          <fgColor indexed="64"/>
          <bgColor rgb="FFFFFFFF"/>
        </patternFill>
      </fill>
      <alignment horizontal="right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name val="Arial"/>
      </font>
      <fill>
        <patternFill patternType="none">
          <fgColor indexed="64"/>
          <bgColor rgb="FFFFFFFF"/>
        </patternFill>
      </fill>
      <alignment horizontal="center"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D0D0D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name val="Arial"/>
      </font>
      <fill>
        <patternFill patternType="none">
          <fgColor indexed="64"/>
          <bgColor rgb="FFFFFFFF"/>
        </patternFill>
      </fill>
      <alignment vertical="center"/>
    </dxf>
    <dxf>
      <font>
        <name val="Arial"/>
      </font>
      <alignment vertical="center"/>
    </dxf>
    <dxf>
      <border>
        <left/>
        <right/>
        <top/>
        <bottom/>
      </border>
    </dxf>
    <dxf>
      <font>
        <name val="Arial"/>
      </font>
      <fill>
        <patternFill patternType="none"/>
      </fill>
      <alignment vertical="center"/>
    </dxf>
    <dxf>
      <font>
        <color rgb="FFFFFFFF"/>
        <name val="Arial"/>
      </font>
      <fill>
        <patternFill patternType="solid">
          <fgColor indexed="64"/>
          <bgColor rgb="FF302F34"/>
        </patternFill>
      </fill>
      <alignment vertical="center"/>
    </dxf>
    <dxf>
      <font>
        <b val="0"/>
      </font>
      <numFmt numFmtId="164" formatCode="&quot;$&quot;#,##0.00"/>
      <alignment horizontal="right"/>
    </dxf>
    <dxf>
      <font>
        <b val="0"/>
      </font>
      <numFmt numFmtId="164" formatCode="&quot;$&quot;#,##0.00"/>
      <alignment horizontal="right"/>
    </dxf>
    <dxf>
      <font>
        <b val="0"/>
      </font>
      <alignment horizontal="center"/>
    </dxf>
    <dxf>
      <font>
        <b val="0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</font>
      <numFmt numFmtId="164" formatCode="&quot;$&quot;#,##0.00"/>
      <alignment horizontal="right"/>
    </dxf>
    <dxf>
      <font>
        <b val="0"/>
      </font>
      <numFmt numFmtId="164" formatCode="&quot;$&quot;#,##0.00"/>
      <alignment horizontal="right"/>
    </dxf>
    <dxf>
      <font>
        <b val="0"/>
      </font>
      <alignment horizontal="center"/>
    </dxf>
    <dxf>
      <font>
        <b val="0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</font>
      <numFmt numFmtId="164" formatCode="&quot;$&quot;#,##0.00"/>
      <alignment horizontal="right"/>
    </dxf>
    <dxf>
      <font>
        <b val="0"/>
      </font>
      <numFmt numFmtId="164" formatCode="&quot;$&quot;#,##0.00"/>
      <alignment horizontal="right"/>
    </dxf>
    <dxf>
      <font>
        <b val="0"/>
      </font>
      <alignment horizontal="center"/>
    </dxf>
    <dxf>
      <font>
        <b val="0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</font>
      <numFmt numFmtId="164" formatCode="&quot;$&quot;#,##0.00"/>
      <fill>
        <patternFill patternType="none"/>
      </fill>
      <alignment horizontal="right"/>
    </dxf>
    <dxf>
      <font>
        <b val="0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theme="4" tint="0.79998168889431442"/>
        </patternFill>
      </fill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theme="4" tint="0.79998168889431442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theme="4"/>
          <bgColor theme="4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/>
        <right/>
        <top/>
        <bottom style="thin">
          <color theme="6" tint="0.39997558519241921"/>
        </bottom>
        <vertical/>
        <horizontal style="thin">
          <color theme="6" tint="0.39997558519241921"/>
        </horizontal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/>
        <bottom style="thin">
          <color theme="6" tint="0.39997558519241921"/>
        </bottom>
        <horizontal style="thin">
          <color theme="6" tint="0.39997558519241921"/>
        </horizontal>
      </border>
    </dxf>
    <dxf>
      <border diagonalUp="0" diagonalDown="1">
        <left/>
        <right/>
        <top/>
        <bottom/>
        <diagonal style="thin">
          <color auto="1"/>
        </diagonal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/>
        <right/>
        <top/>
        <bottom/>
        <vertical/>
        <horizontal/>
      </border>
    </dxf>
    <dxf>
      <font>
        <strike val="0"/>
      </font>
    </dxf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</dxfs>
  <tableStyles count="12" defaultTableStyle="TableStyleMedium2" defaultPivotStyle="PivotStyleMedium9">
    <tableStyle name="PivotTable Style 1" table="0" count="1" xr9:uid="{C5D62B19-5F24-4BCC-AD86-24934A53B21C}">
      <tableStyleElement type="wholeTable" dxfId="254"/>
    </tableStyle>
    <tableStyle name="PivotTable Style 2" table="0" count="1" xr9:uid="{11D52051-9CB5-4C25-AFD5-A2E5C9B3ED9F}">
      <tableStyleElement type="wholeTable" dxfId="253"/>
    </tableStyle>
    <tableStyle name="Table Style 1" pivot="0" count="1" xr9:uid="{B1EDA31D-670F-4CF7-9628-90F79883D242}">
      <tableStyleElement type="lastColumn" dxfId="252"/>
    </tableStyle>
    <tableStyle name="Table Style 2" pivot="0" count="1" xr9:uid="{5EBD488D-7EAA-42F7-BAEA-01ED0E6522BF}">
      <tableStyleElement type="wholeTable" dxfId="251"/>
    </tableStyle>
    <tableStyle name="Table Style 3" pivot="0" count="1" xr9:uid="{17EF0594-0FCD-4D66-AB61-C220258F40B2}">
      <tableStyleElement type="wholeTable" dxfId="250"/>
    </tableStyle>
    <tableStyle name="Table Style 4" pivot="0" count="1" xr9:uid="{C9447E0F-1CA9-450F-AD57-776AF4F65435}">
      <tableStyleElement type="lastColumn" dxfId="249"/>
    </tableStyle>
    <tableStyle name="Table Style 5" pivot="0" count="1" xr9:uid="{7644B5F6-4F43-4852-A147-928FF9A75EDE}">
      <tableStyleElement type="wholeTable" dxfId="248"/>
    </tableStyle>
    <tableStyle name="Table Style 6" pivot="0" count="1" xr9:uid="{FA83E16E-BD78-4F2D-982B-000A0CB75B4F}">
      <tableStyleElement type="wholeTable" dxfId="247"/>
    </tableStyle>
    <tableStyle name="Table Style 7" pivot="0" count="1" xr9:uid="{BBE8BA6F-9B40-411E-B453-2C7051C5EF26}">
      <tableStyleElement type="wholeTable" dxfId="246"/>
    </tableStyle>
    <tableStyle name="Table Style 8" pivot="0" count="0" xr9:uid="{9893823D-C6D9-4248-8D8E-3FA23338C041}"/>
    <tableStyle name="TableStyleMedium4 2" pivot="0" count="7" xr9:uid="{C94C989D-C450-4103-AB40-5A6751638554}">
      <tableStyleElement type="wholeTable" dxfId="245"/>
      <tableStyleElement type="headerRow" dxfId="244"/>
      <tableStyleElement type="totalRow" dxfId="243"/>
      <tableStyleElement type="firstColumn" dxfId="242"/>
      <tableStyleElement type="lastColumn" dxfId="241"/>
      <tableStyleElement type="firstRowStripe" dxfId="240"/>
      <tableStyleElement type="firstColumnStripe" dxfId="239"/>
    </tableStyle>
    <tableStyle name="TableStyleMedium4 2 2" pivot="0" count="7" xr9:uid="{B1C93889-35BA-441F-BDBD-D54BAF9AD555}">
      <tableStyleElement type="wholeTable" dxfId="238"/>
      <tableStyleElement type="headerRow" dxfId="237"/>
      <tableStyleElement type="totalRow" dxfId="236"/>
      <tableStyleElement type="firstColumn" dxfId="235"/>
      <tableStyleElement type="lastColumn" dxfId="234"/>
      <tableStyleElement type="firstRowStripe" dxfId="233"/>
      <tableStyleElement type="firstColumnStripe" dxfId="232"/>
    </tableStyle>
  </tableStyles>
  <colors>
    <mruColors>
      <color rgb="FF6D757D"/>
      <color rgb="FF302F34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C22E31-27C5-47D0-8F6C-35A4853CFA56}" name="Table5" displayName="Table5" ref="A1:E6" totalsRowShown="0" headerRowDxfId="231" dataDxfId="230" tableBorderDxfId="229">
  <autoFilter ref="A1:E6" xr:uid="{3FC22E31-27C5-47D0-8F6C-35A4853CFA56}"/>
  <tableColumns count="5">
    <tableColumn id="1" xr3:uid="{0923F106-5EBA-47FA-967E-65A95368D25B}" name="Grills" dataDxfId="228"/>
    <tableColumn id="2" xr3:uid="{9D10FB93-9053-4E60-BEDF-F5C4E0CE2D5F}" name="Table" dataDxfId="227"/>
    <tableColumn id="3" xr3:uid="{151123D5-D5F2-42A7-8625-D8F2E3C84909}" name="Price" dataDxfId="226"/>
    <tableColumn id="5" xr3:uid="{8F9522D0-899A-4C33-BD75-E08570297C94}" name="ConvertPrice" dataDxfId="225">
      <calculatedColumnFormula>TEXT(Table5[[#This Row],[Price]],"$#,##0.00 ;")</calculatedColumnFormula>
    </tableColumn>
    <tableColumn id="4" xr3:uid="{A76E10DF-718A-40E2-841C-FBA8D676083A}" name="Url" dataDxfId="224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4D2A194-B4A2-4100-8657-297ECD95BB41}" name="Table8" displayName="Table8" ref="A93:D117" totalsRowShown="0" headerRowDxfId="162" dataDxfId="161">
  <autoFilter ref="A93:D117" xr:uid="{E4D2A194-B4A2-4100-8657-297ECD95BB41}"/>
  <tableColumns count="4">
    <tableColumn id="1" xr3:uid="{3FBDFBD4-BDC4-4588-A33A-C35F4DE63EFE}" name="Product" dataDxfId="160"/>
    <tableColumn id="2" xr3:uid="{43EC497F-9C00-4F7A-9821-65207DEF2559}" name="Included" dataDxfId="159"/>
    <tableColumn id="3" xr3:uid="{93E4E1A7-34EB-400E-95BD-1CD0E3230172}" name="Price" dataDxfId="158"/>
    <tableColumn id="4" xr3:uid="{63EAF111-4E72-49C7-A3A6-8F82A72A85AB}" name="ConvertPrice" dataDxfId="157">
      <calculatedColumnFormula>TEXT(Table8[[#This Row],[Price]],"$#,##0.00 ;")</calculatedColumnFormula>
    </tableColumn>
  </tableColumns>
  <tableStyleInfo name="TableStyleMedium4 2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2EDD203-D3D4-4F13-BC7A-DEA9B359B227}" name="Table9" displayName="Table9" ref="A122:D147" totalsRowShown="0" headerRowDxfId="156" dataDxfId="155">
  <autoFilter ref="A122:D147" xr:uid="{32EDD203-D3D4-4F13-BC7A-DEA9B359B227}"/>
  <tableColumns count="4">
    <tableColumn id="1" xr3:uid="{FC2F7A21-EECF-46D4-B31E-B3C4CADC9729}" name="Product" dataDxfId="154"/>
    <tableColumn id="2" xr3:uid="{149A9A78-096E-43F6-9A00-CDBF2E9331B4}" name="Included" dataDxfId="153"/>
    <tableColumn id="3" xr3:uid="{5E5A1CBF-9444-420E-A99E-644A0297F635}" name="Price" dataDxfId="152"/>
    <tableColumn id="4" xr3:uid="{8974C13C-5B8C-4E62-981D-BAF2FC936619}" name="ConvertPrice" dataDxfId="151">
      <calculatedColumnFormula>TEXT(Table9[[#This Row],[Price]],"$#,##0.00 ;")</calculatedColumnFormula>
    </tableColumn>
  </tableColumns>
  <tableStyleInfo name="TableStyleMedium4 2 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C4DC056-2E99-4A05-9D4B-2C2D3656F0D9}" name="Table10" displayName="Table10" ref="A152:D173" totalsRowShown="0" headerRowDxfId="150" dataDxfId="149">
  <autoFilter ref="A152:D173" xr:uid="{EC4DC056-2E99-4A05-9D4B-2C2D3656F0D9}"/>
  <tableColumns count="4">
    <tableColumn id="1" xr3:uid="{88B1F882-A1E7-4B09-9FBA-01296D2E4D17}" name="Product" dataDxfId="148"/>
    <tableColumn id="2" xr3:uid="{9BCDC067-A200-4A5D-A9F3-5C1B466A0058}" name="Included" dataDxfId="147"/>
    <tableColumn id="3" xr3:uid="{34AE46C7-E951-4321-898B-CD81B04A6214}" name="Price" dataDxfId="146"/>
    <tableColumn id="4" xr3:uid="{3EDD79E6-6A18-4221-9E44-DD58E6162A02}" name="ConvertPrice" dataDxfId="145">
      <calculatedColumnFormula>TEXT(Table10[[#This Row],[Price]],"$#,##0.00 ;")</calculatedColumnFormula>
    </tableColumn>
  </tableColumns>
  <tableStyleInfo name="TableStyleMedium4 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9A1065E-CDFE-4CAC-BBCE-59ACF7F34776}" name="Table11" displayName="Table11" ref="A178:D199" totalsRowShown="0" headerRowDxfId="144" dataDxfId="143">
  <autoFilter ref="A178:D199" xr:uid="{29A1065E-CDFE-4CAC-BBCE-59ACF7F34776}"/>
  <tableColumns count="4">
    <tableColumn id="1" xr3:uid="{AA4C521A-679B-409E-84CF-1010606BB3F7}" name="Product" dataDxfId="142"/>
    <tableColumn id="2" xr3:uid="{D5816406-E29B-419B-94D7-7E0B431622B6}" name="Included" dataDxfId="141"/>
    <tableColumn id="3" xr3:uid="{180C4BDC-4329-48BD-BF2A-4E9A3B8DDCB9}" name="Price" dataDxfId="140"/>
    <tableColumn id="4" xr3:uid="{2C2C3499-A9F0-4A6E-A292-47AFE60CA84D}" name="ConvertPrice" dataDxfId="139">
      <calculatedColumnFormula>TEXT(Table11[[#This Row],[Price]],"$#,##0.00 ;")</calculatedColumnFormula>
    </tableColumn>
  </tableColumns>
  <tableStyleInfo name="TableStyleMedium4 2 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6F3AC15-00C5-448A-ACAF-C0A09248C9F4}" name="Table14" displayName="Table14" ref="A285:D313" totalsRowShown="0" headerRowDxfId="138" dataDxfId="137">
  <autoFilter ref="A285:D313" xr:uid="{06F3AC15-00C5-448A-ACAF-C0A09248C9F4}"/>
  <tableColumns count="4">
    <tableColumn id="1" xr3:uid="{7388346B-0357-464E-98B6-198219005AD6}" name="Product" dataDxfId="136"/>
    <tableColumn id="2" xr3:uid="{1AB05C50-8946-4BCA-BEAF-1DFDB20B823C}" name="Included" dataDxfId="135"/>
    <tableColumn id="3" xr3:uid="{68776082-D8DE-4111-8EC5-2E7C326EBB53}" name="Price" dataDxfId="134"/>
    <tableColumn id="4" xr3:uid="{1C2E7C12-D938-4614-994C-ED511670DD87}" name="ConvertPrice" dataDxfId="133">
      <calculatedColumnFormula>TEXT(Table14[[#This Row],[Price]],"$#,##0.00 ;")</calculatedColumnFormula>
    </tableColumn>
  </tableColumns>
  <tableStyleInfo name="TableStyleMedium4 2 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EA37AE3-FA01-4F59-8357-F78B0D27B932}" name="Table15" displayName="Table15" ref="A318:D350" totalsRowShown="0" headerRowDxfId="132" dataDxfId="131">
  <autoFilter ref="A318:D350" xr:uid="{5EA37AE3-FA01-4F59-8357-F78B0D27B932}"/>
  <tableColumns count="4">
    <tableColumn id="1" xr3:uid="{0928630A-9AB4-4BF5-8949-56093DECF1DF}" name="Product" dataDxfId="130"/>
    <tableColumn id="2" xr3:uid="{F382F750-175C-4E54-8F23-19A512D8FA5E}" name="Included" dataDxfId="129"/>
    <tableColumn id="3" xr3:uid="{F472C5CB-8235-4337-9BE5-9DD4D8E20010}" name="Price" dataDxfId="128"/>
    <tableColumn id="4" xr3:uid="{F002A4D6-72D7-431C-9BAF-D802FE867EC8}" name="ConvertPrice" dataDxfId="127">
      <calculatedColumnFormula>TEXT(Table15[[#This Row],[Price]],"$#,##0.00 ;")</calculatedColumnFormula>
    </tableColumn>
  </tableColumns>
  <tableStyleInfo name="TableStyleMedium4 2 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6295198-C44D-4046-8E59-053EBB4A5515}" name="Table16" displayName="Table16" ref="A355:D386" totalsRowShown="0" headerRowDxfId="126" dataDxfId="125">
  <autoFilter ref="A355:D386" xr:uid="{66295198-C44D-4046-8E59-053EBB4A5515}"/>
  <tableColumns count="4">
    <tableColumn id="1" xr3:uid="{21075382-02C7-422A-9FF3-86CDDB77E2FB}" name="Product" dataDxfId="124"/>
    <tableColumn id="2" xr3:uid="{5E7604F3-1DC5-45C8-9E72-3717AD2969FB}" name="Included" dataDxfId="123"/>
    <tableColumn id="3" xr3:uid="{0D71101A-4425-44C6-9BC9-DA419EAAB292}" name="Price" dataDxfId="122"/>
    <tableColumn id="4" xr3:uid="{9FFB1995-FDAC-49FA-B4DF-1378FDA26E66}" name="ConvertPrice" dataDxfId="121">
      <calculatedColumnFormula>TEXT(Table16[[#This Row],[Price]],"$#,##0.00 ;")</calculatedColumnFormula>
    </tableColumn>
  </tableColumns>
  <tableStyleInfo name="TableStyleMedium4 2 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4052F14-1043-4B20-82E7-EC70E1E0C827}" name="Table17" displayName="Table17" ref="A391:D420" totalsRowShown="0" headerRowDxfId="120" dataDxfId="119">
  <autoFilter ref="A391:D420" xr:uid="{24052F14-1043-4B20-82E7-EC70E1E0C827}"/>
  <tableColumns count="4">
    <tableColumn id="1" xr3:uid="{D395F91C-E599-4E84-BADC-B4927AE7A047}" name="Product" dataDxfId="118"/>
    <tableColumn id="2" xr3:uid="{3E692CB9-EE6E-4698-9703-89F87C1C6ECC}" name="Included" dataDxfId="117"/>
    <tableColumn id="3" xr3:uid="{D7D6024A-E0D5-4A42-B821-1B7C2AA834BA}" name="Price" dataDxfId="116"/>
    <tableColumn id="4" xr3:uid="{839D5AD2-EDD4-4E47-920A-3D51978C8412}" name="ConvertPrice" dataDxfId="115">
      <calculatedColumnFormula>TEXT(Table17[[#This Row],[Price]],"$#,##0.00 ;")</calculatedColumnFormula>
    </tableColumn>
  </tableColumns>
  <tableStyleInfo name="TableStyleMedium4 2 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73D70A4-4E61-462F-B261-9B6A4C1980B6}" name="Table18" displayName="Table18" ref="A425:D459" totalsRowShown="0" headerRowDxfId="114" dataDxfId="113">
  <autoFilter ref="A425:D459" xr:uid="{A73D70A4-4E61-462F-B261-9B6A4C1980B6}"/>
  <tableColumns count="4">
    <tableColumn id="1" xr3:uid="{304F3F74-8ED8-40B5-9761-8F2A498755F9}" name="Product" dataDxfId="112"/>
    <tableColumn id="2" xr3:uid="{81A78A35-441F-4E2A-B235-F273264ACF99}" name="Included" dataDxfId="111"/>
    <tableColumn id="3" xr3:uid="{3A1F5C91-F490-44D6-B747-2C8408A2A201}" name="Price" dataDxfId="110"/>
    <tableColumn id="4" xr3:uid="{36F322D4-46E6-4F7A-8B00-525F9B938391}" name="ConvertPrice" dataDxfId="109">
      <calculatedColumnFormula>TEXT(Table18[[#This Row],[Price]],"$#,##0.00 ;")</calculatedColumnFormula>
    </tableColumn>
  </tableColumns>
  <tableStyleInfo name="TableStyleMedium4 2 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C6117C1-1B24-4C57-9A6E-0B5006C9DDC1}" name="Table19" displayName="Table19" ref="A464:D496" totalsRowShown="0" headerRowDxfId="108" dataDxfId="107">
  <autoFilter ref="A464:D496" xr:uid="{CC6117C1-1B24-4C57-9A6E-0B5006C9DDC1}"/>
  <tableColumns count="4">
    <tableColumn id="1" xr3:uid="{79B4211C-9744-49B4-8DCD-77F2241FE5C4}" name="Product" dataDxfId="106"/>
    <tableColumn id="2" xr3:uid="{06533B3D-D9F5-4021-A052-649E968738A3}" name="Included" dataDxfId="105"/>
    <tableColumn id="3" xr3:uid="{9F137AF9-0154-4C40-88D6-8312022D37A8}" name="Price" dataDxfId="104"/>
    <tableColumn id="4" xr3:uid="{7E4FB9E8-95A1-4F63-B38D-50135735BE04}" name="ConvertPrice" dataDxfId="103">
      <calculatedColumnFormula>TEXT(Table19[[#This Row],[Price]],"$#,##0.00 ;")</calculatedColumnFormula>
    </tableColumn>
  </tableColumns>
  <tableStyleInfo name="TableStyleMedium4 2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2EAD774-BE2B-4AEF-9851-1DECFF79AC5E}" name="Table42" displayName="Table42" ref="A8:E16" totalsRowShown="0" headerRowDxfId="223" headerRowBorderDxfId="222" tableBorderDxfId="221">
  <autoFilter ref="A8:E16" xr:uid="{32EAD774-BE2B-4AEF-9851-1DECFF79AC5E}"/>
  <tableColumns count="5">
    <tableColumn id="1" xr3:uid="{0C1DEA65-2C40-442A-B705-CE5EE1B67E71}" name="Offset" dataDxfId="220"/>
    <tableColumn id="2" xr3:uid="{770EB175-3CF8-4CF5-BE87-71862C2C308A}" name="Table" dataDxfId="219"/>
    <tableColumn id="3" xr3:uid="{360B89B7-462D-47AF-8AC7-F0519C71CF21}" name="Price" dataDxfId="218"/>
    <tableColumn id="5" xr3:uid="{CE989C6A-8A28-4B63-88A2-3323C271DFA3}" name="ConvertPrice" dataDxfId="217">
      <calculatedColumnFormula>TEXT(Table42[[#This Row],[Price]],"$#,##0.00 ;")</calculatedColumnFormula>
    </tableColumn>
    <tableColumn id="4" xr3:uid="{7E4BE86C-B2C9-49A3-B8BE-2B560F8CD3CD}" name="Url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F8494A5-9D83-4CA9-863D-2264DD086A44}" name="Table20" displayName="Table20" ref="A501:D530" totalsRowShown="0" headerRowDxfId="102" dataDxfId="101">
  <autoFilter ref="A501:D530" xr:uid="{3F8494A5-9D83-4CA9-863D-2264DD086A44}"/>
  <tableColumns count="4">
    <tableColumn id="1" xr3:uid="{204FB2B7-5976-438A-8762-38702F0BC94E}" name="Product" dataDxfId="100"/>
    <tableColumn id="2" xr3:uid="{76E93D1E-C193-439A-AF46-A411A8DEE168}" name="Included" dataDxfId="99"/>
    <tableColumn id="3" xr3:uid="{A5F35BD8-E07C-44FA-96EE-9C85EAF40E06}" name="Price" dataDxfId="98"/>
    <tableColumn id="4" xr3:uid="{88A6179C-75FE-4536-9FD1-169CC7F549C0}" name="ConvertPrice" dataDxfId="97">
      <calculatedColumnFormula>TEXT(Table20[[#This Row],[Price]],"$#,##0.00 ;")</calculatedColumnFormula>
    </tableColumn>
  </tableColumns>
  <tableStyleInfo name="TableStyleMedium4 2 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E79209D-7FE8-427E-9C73-DE195CFB62C6}" name="Table21" displayName="Table21" ref="A535:D558" totalsRowShown="0" headerRowDxfId="96" dataDxfId="95">
  <autoFilter ref="A535:D558" xr:uid="{8E79209D-7FE8-427E-9C73-DE195CFB62C6}"/>
  <tableColumns count="4">
    <tableColumn id="1" xr3:uid="{0E9C773E-C395-410E-8CCF-7EDE04B36A69}" name="Product" dataDxfId="94"/>
    <tableColumn id="2" xr3:uid="{8B41A4F0-31D8-4908-9AC7-684C0ABF1AD5}" name="Included" dataDxfId="93"/>
    <tableColumn id="3" xr3:uid="{DEF4DF51-202C-423B-845F-FBCC7ABFF24D}" name="Price" dataDxfId="92"/>
    <tableColumn id="4" xr3:uid="{F707CEAF-E9F9-4E69-9C43-E240145917AA}" name="ConvertPrice" dataDxfId="91">
      <calculatedColumnFormula>TEXT(Table21[[#This Row],[Price]],"$#,##0.00 ;")</calculatedColumnFormula>
    </tableColumn>
  </tableColumns>
  <tableStyleInfo name="TableStyleMedium4 2 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C70440B-CC7D-4D97-BFEE-EB27500FB108}" name="Table33" displayName="Table33" ref="A593:D623" totalsRowShown="0" headerRowDxfId="90" dataDxfId="89">
  <autoFilter ref="A593:D623" xr:uid="{1C70440B-CC7D-4D97-BFEE-EB27500FB108}"/>
  <tableColumns count="4">
    <tableColumn id="1" xr3:uid="{F11FB9B3-9A45-4810-9C79-AC952F500A4E}" name="Product" dataDxfId="88"/>
    <tableColumn id="2" xr3:uid="{49F12EC3-C4F5-4673-91BD-652D6BE28BAF}" name="Included" dataDxfId="87"/>
    <tableColumn id="3" xr3:uid="{D10C0FC3-4DBC-480C-9C6A-FAEE2A549330}" name="Price" dataDxfId="86"/>
    <tableColumn id="4" xr3:uid="{596C354D-55CC-4A93-836E-3E3F52A13A28}" name="ConvertPrice" dataDxfId="85">
      <calculatedColumnFormula>TEXT(Table33[[#This Row],[Price]],"$#,##0.00 ;")</calculatedColumnFormula>
    </tableColumn>
  </tableColumns>
  <tableStyleInfo name="TableStyleMedium4 2 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1A064D5-E323-48D2-8D59-4ED02B0F047D}" name="Table34" displayName="Table34" ref="A628:D661" totalsRowShown="0" headerRowDxfId="84" dataDxfId="83">
  <autoFilter ref="A628:D661" xr:uid="{A1A064D5-E323-48D2-8D59-4ED02B0F047D}"/>
  <tableColumns count="4">
    <tableColumn id="1" xr3:uid="{F49ABB4D-F98F-4072-8D21-930537AD628D}" name="Product" dataDxfId="82"/>
    <tableColumn id="2" xr3:uid="{C2F1CC94-34D1-4792-BBAA-071EB15E86AC}" name="Included" dataDxfId="81"/>
    <tableColumn id="3" xr3:uid="{456BC1D5-614F-402D-82C5-DE6028D7BFC8}" name="Price" dataDxfId="80"/>
    <tableColumn id="4" xr3:uid="{E4124AF5-6337-4A4B-9213-08513392DD10}" name="ConvertPrice" dataDxfId="79">
      <calculatedColumnFormula>TEXT(Table34[[#This Row],[Price]],"$#,##0.00 ;")</calculatedColumnFormula>
    </tableColumn>
  </tableColumns>
  <tableStyleInfo name="TableStyleMedium4 2 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14DF573-E183-437D-8E1C-304829F085E5}" name="Table35" displayName="Table35" ref="A666:D699" totalsRowShown="0" headerRowDxfId="78" dataDxfId="77">
  <autoFilter ref="A666:D699" xr:uid="{214DF573-E183-437D-8E1C-304829F085E5}"/>
  <tableColumns count="4">
    <tableColumn id="1" xr3:uid="{75A36725-E5A3-4357-9EF1-F9A91DB53F2A}" name="Product" dataDxfId="76"/>
    <tableColumn id="2" xr3:uid="{8A69C81B-52B5-4583-B6AF-4D3D3886E5B3}" name="Included" dataDxfId="75"/>
    <tableColumn id="3" xr3:uid="{4238FE39-07E8-434E-965C-04FF6F9D497F}" name="Price" dataDxfId="74"/>
    <tableColumn id="4" xr3:uid="{93D49071-E2D1-4C14-88AB-4CCA8EA79294}" name="ConvertPrice" dataDxfId="73">
      <calculatedColumnFormula>TEXT(Table35[[#This Row],[Price]],"$#,##0.00 ;")</calculatedColumnFormula>
    </tableColumn>
  </tableColumns>
  <tableStyleInfo name="TableStyleMedium4 2 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20DFC83-498E-4515-909D-5ECFD57BFD63}" name="Table36" displayName="Table36" ref="A704:D737" totalsRowShown="0" headerRowDxfId="72" dataDxfId="71">
  <autoFilter ref="A704:D737" xr:uid="{F20DFC83-498E-4515-909D-5ECFD57BFD63}"/>
  <tableColumns count="4">
    <tableColumn id="1" xr3:uid="{C58AFEFA-0F8C-409F-B9CC-9ADBD8854B50}" name="Product" dataDxfId="70"/>
    <tableColumn id="2" xr3:uid="{689E6D61-F5D2-4066-AF7B-418A7245585E}" name="Included" dataDxfId="69"/>
    <tableColumn id="3" xr3:uid="{F4BABBE2-3497-40FA-A711-0B5FC4E4F3DB}" name="Price" dataDxfId="68"/>
    <tableColumn id="4" xr3:uid="{B93E4FB4-7C77-4772-96AA-906D0F957CD0}" name="ConvertPrice" dataDxfId="67">
      <calculatedColumnFormula>TEXT(Table36[[#This Row],[Price]],"$#,##0.00 ;")</calculatedColumnFormula>
    </tableColumn>
  </tableColumns>
  <tableStyleInfo name="TableStyleMedium4 2 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1F16559-9EF0-442B-93A6-1984D90136E7}" name="Table37" displayName="Table37" ref="A742:D775" totalsRowShown="0" headerRowDxfId="66" dataDxfId="65">
  <autoFilter ref="A742:D775" xr:uid="{A1F16559-9EF0-442B-93A6-1984D90136E7}"/>
  <tableColumns count="4">
    <tableColumn id="1" xr3:uid="{1EC5A505-AC90-46E2-8061-BB5DCD0B937E}" name="Product" dataDxfId="64"/>
    <tableColumn id="2" xr3:uid="{DEF12914-0CAC-4485-86CB-9F6A76F4E7F3}" name="Included" dataDxfId="63"/>
    <tableColumn id="3" xr3:uid="{F9C8316D-4610-4595-BAE9-B1DEAC0530A1}" name="Price" dataDxfId="62"/>
    <tableColumn id="4" xr3:uid="{7ABD5709-0314-4EB9-B587-66119EADA92A}" name="ConvertPrice" dataDxfId="61">
      <calculatedColumnFormula>TEXT(Table37[[#This Row],[Price]],"$#,##0.00 ;")</calculatedColumnFormula>
    </tableColumn>
  </tableColumns>
  <tableStyleInfo name="TableStyleMedium4 2 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D046D5B2-AAC9-4BE0-AA1C-28C0D9207508}" name="Table38" displayName="Table38" ref="A780:D811" totalsRowShown="0" headerRowDxfId="60" dataDxfId="59">
  <autoFilter ref="A780:D811" xr:uid="{D046D5B2-AAC9-4BE0-AA1C-28C0D9207508}"/>
  <tableColumns count="4">
    <tableColumn id="1" xr3:uid="{81FB16B0-D61B-4406-8F6C-DF849D305A64}" name="Product" dataDxfId="58"/>
    <tableColumn id="2" xr3:uid="{E88A4C61-37B9-4DBC-A0DE-F2FFDAB27CF2}" name="Included" dataDxfId="57"/>
    <tableColumn id="3" xr3:uid="{F501AD3B-23D5-42FA-A5AB-CBBF3B2D9644}" name="Price" dataDxfId="56"/>
    <tableColumn id="4" xr3:uid="{0B236A43-AA9E-41C1-AC9D-A2715DF300EA}" name="ConvertPrice" dataDxfId="55">
      <calculatedColumnFormula>TEXT(Table38[[#This Row],[Price]],"$#,##0.00 ;")</calculatedColumnFormula>
    </tableColumn>
  </tableColumns>
  <tableStyleInfo name="TableStyleMedium4 2 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847D85B-A209-42AE-90E2-9B132D36BE0D}" name="Table39" displayName="Table39" ref="A816:D848" totalsRowShown="0" headerRowDxfId="54" dataDxfId="53">
  <autoFilter ref="A816:D848" xr:uid="{B847D85B-A209-42AE-90E2-9B132D36BE0D}"/>
  <tableColumns count="4">
    <tableColumn id="1" xr3:uid="{B6C5DED0-FA0D-4D2D-A2DC-3DF0F377E0E0}" name="Product" dataDxfId="52"/>
    <tableColumn id="2" xr3:uid="{1B67358D-1BEC-4BB2-9CBC-38836F4371A1}" name="Included" dataDxfId="51"/>
    <tableColumn id="3" xr3:uid="{4A6DE412-0467-4028-A54B-2A0EF5947C07}" name="Price" dataDxfId="50"/>
    <tableColumn id="4" xr3:uid="{7FA5B282-FAD5-4F2D-BDE5-EBCBCF33836D}" name="ConvertPrice" dataDxfId="49">
      <calculatedColumnFormula>TEXT(Table39[[#This Row],[Price]],"$#,##0.00 ;")</calculatedColumnFormula>
    </tableColumn>
  </tableColumns>
  <tableStyleInfo name="TableStyleMedium4 2 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FC385375-7C32-4B72-8F4C-7B37D2E8AD92}" name="Table40" displayName="Table40" ref="A853:D884" totalsRowShown="0" headerRowDxfId="48" dataDxfId="47">
  <autoFilter ref="A853:D884" xr:uid="{FC385375-7C32-4B72-8F4C-7B37D2E8AD92}"/>
  <tableColumns count="4">
    <tableColumn id="1" xr3:uid="{04424A8D-D16A-4240-A236-E1B29A26BEF4}" name="Product" dataDxfId="46"/>
    <tableColumn id="2" xr3:uid="{64999E83-4D14-4166-9F47-4AED8BD4C7A6}" name="Included" dataDxfId="45"/>
    <tableColumn id="3" xr3:uid="{2EE5B579-6B85-4430-86C1-75A8598F5EA8}" name="Price" dataDxfId="44"/>
    <tableColumn id="4" xr3:uid="{157712B2-2B85-40E1-9166-F0543F3F95AB}" name="ConvertPrice" dataDxfId="43">
      <calculatedColumnFormula>TEXT(Table40[[#This Row],[Price]],"$#,##0.00 ;")</calculatedColumnFormula>
    </tableColumn>
  </tableColumns>
  <tableStyleInfo name="TableStyleMedium4 2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6783AFA-A4E1-4C66-833A-45D7CA041E67}" name="Table43" displayName="Table43" ref="A18:E27" totalsRowShown="0" headerRowDxfId="216" headerRowBorderDxfId="215" tableBorderDxfId="214">
  <autoFilter ref="A18:E27" xr:uid="{46783AFA-A4E1-4C66-833A-45D7CA041E67}"/>
  <tableColumns count="5">
    <tableColumn id="1" xr3:uid="{E0A248FD-DE78-48F0-9037-CF8138F6A824}" name="Pellet" dataDxfId="213"/>
    <tableColumn id="2" xr3:uid="{E17C6800-D55C-4B3E-9405-C9601F5B8512}" name="Table" dataDxfId="212"/>
    <tableColumn id="3" xr3:uid="{684A0F76-10F6-4257-94D2-6A4B52B64720}" name="Price" dataDxfId="211"/>
    <tableColumn id="5" xr3:uid="{85342CD3-6663-4EE6-9AB5-1346DA2ED90F}" name="ConvertPrice" dataDxfId="210">
      <calculatedColumnFormula>TEXT(Table43[[#This Row],[Price]],"$#,##0.00 ;")</calculatedColumnFormula>
    </tableColumn>
    <tableColumn id="4" xr3:uid="{E17796A3-3F65-480D-B62D-85A2BC6ED99D}" name="Url"/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98CAB41-B1A9-489A-B1E6-904903AF1586}" name="Table41" displayName="Table41" ref="A889:D895" totalsRowShown="0" headerRowDxfId="42" dataDxfId="41">
  <autoFilter ref="A889:D895" xr:uid="{898CAB41-B1A9-489A-B1E6-904903AF1586}"/>
  <tableColumns count="4">
    <tableColumn id="1" xr3:uid="{B65A12FB-BC03-4036-A3D9-52836C775756}" name="Product" dataDxfId="40"/>
    <tableColumn id="2" xr3:uid="{33FFC557-E266-427A-9183-321B3747A41B}" name="Included" dataDxfId="39"/>
    <tableColumn id="3" xr3:uid="{D81E9F50-0652-4964-9B75-48862E15EE4C}" name="Price" dataDxfId="38"/>
    <tableColumn id="4" xr3:uid="{856BA255-0BCC-482B-8F9D-EA466E33A883}" name="ConvertPrice" dataDxfId="37">
      <calculatedColumnFormula>TEXT(Table41[[#This Row],[Price]],"$#,##0.00 ;")</calculatedColumnFormula>
    </tableColumn>
  </tableColumns>
  <tableStyleInfo name="TableStyleMedium4 2 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79901E2-4D50-470B-B487-D94BE713A90B}" name="Table47" displayName="Table47" ref="A563:D588" totalsRowShown="0" headerRowDxfId="36" dataDxfId="35">
  <autoFilter ref="A563:D588" xr:uid="{279901E2-4D50-470B-B487-D94BE713A90B}"/>
  <tableColumns count="4">
    <tableColumn id="1" xr3:uid="{654FF013-E82B-4588-9959-EEA5CEB9E678}" name="Product" dataDxfId="34"/>
    <tableColumn id="2" xr3:uid="{BFD66483-EFA2-4872-B97C-F03E7D84B5FF}" name="Included" dataDxfId="33"/>
    <tableColumn id="3" xr3:uid="{CDED36A3-2BE1-4AC6-BB7D-4057FB861B29}" name="Price" dataDxfId="32"/>
    <tableColumn id="4" xr3:uid="{71F2310E-DE00-430F-9D48-8CBA56864CF0}" name="ConvertPrice" dataDxfId="31">
      <calculatedColumnFormula>TEXT(Table47[[#This Row],[Price]],"$#,##0.00 ;")</calculatedColumnFormula>
    </tableColumn>
  </tableColumns>
  <tableStyleInfo name="TableStyleMedium4 2 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300612C-E249-45DB-9305-C6D9E9DC0FDA}" name="Table3122" displayName="Table3122" ref="A204:D226" totalsRowShown="0" headerRowDxfId="30" dataDxfId="29">
  <autoFilter ref="A204:D226" xr:uid="{F300612C-E249-45DB-9305-C6D9E9DC0FDA}"/>
  <tableColumns count="4">
    <tableColumn id="1" xr3:uid="{39E8E4DE-68F1-412A-A573-600FBECFF57A}" name="Product" dataDxfId="28"/>
    <tableColumn id="2" xr3:uid="{021D458F-1C01-4205-B665-E1CF07EEDCFB}" name="Included" dataDxfId="27"/>
    <tableColumn id="3" xr3:uid="{915350F1-0DCC-4AA0-A868-802AA1D5E857}" name="Price" dataDxfId="26"/>
    <tableColumn id="4" xr3:uid="{680DB93D-2830-4032-A724-A549F96E053F}" name="ConvertPrice" dataDxfId="25">
      <calculatedColumnFormula>TEXT(Table3122[[#This Row],[Price]],"$#,##0.00 ;")</calculatedColumnFormula>
    </tableColumn>
  </tableColumns>
  <tableStyleInfo name="TableStyleMedium4 2 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C30A73F-6FC2-455D-9650-2B57F603DB7B}" name="Table13" displayName="Table13" ref="A256:D263" totalsRowShown="0" headerRowDxfId="24" dataDxfId="23">
  <autoFilter ref="A256:D263" xr:uid="{7C30A73F-6FC2-455D-9650-2B57F603DB7B}"/>
  <tableColumns count="4">
    <tableColumn id="1" xr3:uid="{59548DDD-1B50-4A12-ABDF-C08F0E75E8FE}" name="Product" dataDxfId="22"/>
    <tableColumn id="2" xr3:uid="{F9B49FBF-0CF4-4C16-8CF2-E1E2FFEEA6DF}" name="Included" dataDxfId="21"/>
    <tableColumn id="3" xr3:uid="{262B31A3-8112-4891-88A7-0852BA56D39C}" name="Price" dataDxfId="20"/>
    <tableColumn id="4" xr3:uid="{D8598FFB-2FF1-4788-9A9B-9F5766A2EDCD}" name="ConvertPrice" dataDxfId="19">
      <calculatedColumnFormula>TEXT(Table13[[#This Row],[Price]],"$#,##0.00 ;")</calculatedColumnFormula>
    </tableColumn>
  </tableColumns>
  <tableStyleInfo name="TableStyleMedium4 2 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C5F731B-48D6-43D5-9405-813EB7A25C7A}" name="Table3223" displayName="Table3223" ref="A231:D251" totalsRowShown="0" headerRowDxfId="18" dataDxfId="17">
  <autoFilter ref="A231:D251" xr:uid="{CC5F731B-48D6-43D5-9405-813EB7A25C7A}"/>
  <tableColumns count="4">
    <tableColumn id="1" xr3:uid="{E60E8612-E7DB-4ED7-A2C1-7AA29C056EF6}" name="Product" dataDxfId="16"/>
    <tableColumn id="2" xr3:uid="{9E73808B-ABF6-426E-9422-A9775E92656F}" name="Included" dataDxfId="15"/>
    <tableColumn id="3" xr3:uid="{1440B619-456B-4FD9-837A-2EA89E32897D}" name="Price" dataDxfId="14"/>
    <tableColumn id="4" xr3:uid="{520EF5F0-1CE7-4B5A-9DE9-AD69B38AC208}" name="ConvertPrice" dataDxfId="13">
      <calculatedColumnFormula>TEXT(Table3223[[#This Row],[Price]],"$#,##0.00 ;")</calculatedColumnFormula>
    </tableColumn>
  </tableColumns>
  <tableStyleInfo name="TableStyleMedium4 2 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8370DA2B-521E-4392-8E4E-7A15FDC3CC28}" name="Table23" displayName="Table23" ref="A268:D280" totalsRowShown="0" headerRowDxfId="12" dataDxfId="11">
  <autoFilter ref="A268:D280" xr:uid="{8370DA2B-521E-4392-8E4E-7A15FDC3CC28}"/>
  <tableColumns count="4">
    <tableColumn id="1" xr3:uid="{BEAC2B86-8080-4182-B978-13178E2A50A1}" name="Product" dataDxfId="10"/>
    <tableColumn id="2" xr3:uid="{E7FC1D79-4EB4-42B7-BE73-618E30C33EF2}" name="Included" dataDxfId="9"/>
    <tableColumn id="3" xr3:uid="{95FABA11-9BC2-4A58-B28C-164653AE81EE}" name="Price" dataDxfId="8"/>
    <tableColumn id="4" xr3:uid="{1838ACE9-B3AC-4B10-80BD-B7413D7CDC95}" name="ConvertPrice" dataDxfId="7">
      <calculatedColumnFormula>TEXT(Table23[[#This Row],[Price]],"$#,##0.00 ;")</calculatedColumnFormula>
    </tableColumn>
  </tableColumns>
  <tableStyleInfo name="TableStyleMedium4 2 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0BEC45D-96C0-4071-9982-F00A392E2455}" name="Table48" displayName="Table48" ref="A1:C48" totalsRowShown="0" headerRowDxfId="6" dataDxfId="4" headerRowBorderDxfId="5" tableBorderDxfId="3">
  <autoFilter ref="A1:C48" xr:uid="{10BEC45D-96C0-4071-9982-F00A392E2455}"/>
  <tableColumns count="3">
    <tableColumn id="1" xr3:uid="{64672A27-7768-4438-9657-896B44409B8F}" name="Column1" dataDxfId="2"/>
    <tableColumn id="2" xr3:uid="{FFFB9653-6B3C-4671-95C5-098EFDABE9E4}" name="Column2" dataDxfId="1"/>
    <tableColumn id="3" xr3:uid="{D312DCAA-7DB3-4FE3-8D4C-73B78A06AB54}" name="Column3" dataDxfId="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4B0254B-9EB8-4596-A19A-6B9C49FD09E9}" name="Table45" displayName="Table45" ref="A30:E39" totalsRowShown="0" headerRowDxfId="209" headerRowBorderDxfId="208" tableBorderDxfId="207">
  <autoFilter ref="A30:E39" xr:uid="{34B0254B-9EB8-4596-A19A-6B9C49FD09E9}"/>
  <tableColumns count="5">
    <tableColumn id="1" xr3:uid="{FB51CA91-FAC9-4D4E-B9B7-2AB0FBB2E3FA}" name="Trailers" dataDxfId="206"/>
    <tableColumn id="2" xr3:uid="{AE3D0124-5AE1-496B-B3FB-CCCE0ADAD589}" name="Table" dataDxfId="205"/>
    <tableColumn id="3" xr3:uid="{2F64BD97-7101-4736-A33C-4D63136825DE}" name="Price" dataDxfId="204"/>
    <tableColumn id="5" xr3:uid="{D550D574-FFFD-44A4-89A7-05FA98C04206}" name="ConvertPrice" dataDxfId="203">
      <calculatedColumnFormula>TEXT(Table45[[#This Row],[Price]],"$#,##0.00 ;")</calculatedColumnFormula>
    </tableColumn>
    <tableColumn id="4" xr3:uid="{1F0258AD-C95B-40EB-8F55-161B13FCC4CF}" name="Url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B898E1-E573-4D5B-842C-26488DCC90F7}" name="Table1" displayName="Table1" ref="A4:D17" headerRowDxfId="202" dataDxfId="201" totalsRowDxfId="199" tableBorderDxfId="200">
  <autoFilter ref="A4:D17" xr:uid="{7AB898E1-E573-4D5B-842C-26488DCC90F7}"/>
  <tableColumns count="4">
    <tableColumn id="1" xr3:uid="{FA9D627F-461F-4C9B-B7A0-7D7535E9D901}" name="Product" dataDxfId="198" totalsRowDxfId="197"/>
    <tableColumn id="2" xr3:uid="{11D32363-8BA8-41EC-8F97-E365A9365A81}" name="Included" dataDxfId="196" totalsRowDxfId="195"/>
    <tableColumn id="3" xr3:uid="{1B9E201B-765A-4F9F-967A-6030DB563054}" name="Price" dataDxfId="194" totalsRowDxfId="193"/>
    <tableColumn id="4" xr3:uid="{32225BCB-4548-4987-8CFE-8381BC9BD04E}" name="ConvertPrice" dataDxfId="192" totalsRowDxfId="191">
      <calculatedColumnFormula>TEXT(Table1[[#This Row],[Price]],"$#,##0.00;")</calculatedColumnFormula>
    </tableColumn>
  </tableColumns>
  <tableStyleInfo name="TableStyleMedium4 2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08E806-B389-4394-A46C-7D708CA27E7D}" name="Table2" displayName="Table2" ref="A22:D37" totalsRowShown="0" headerRowDxfId="190" dataDxfId="189" tableBorderDxfId="188">
  <autoFilter ref="A22:D37" xr:uid="{4708E806-B389-4394-A46C-7D708CA27E7D}"/>
  <tableColumns count="4">
    <tableColumn id="1" xr3:uid="{36A405B3-641C-4405-9540-FCA532AFBE6E}" name="Product" dataDxfId="187"/>
    <tableColumn id="2" xr3:uid="{ECFF6706-DEA7-401E-8068-04030FAD5D77}" name="Included" dataDxfId="186"/>
    <tableColumn id="3" xr3:uid="{74F2A7C8-6467-4168-8407-811FFCC46318}" name="Price" dataDxfId="185"/>
    <tableColumn id="4" xr3:uid="{F8FD9FEC-C9FC-4CA1-9886-7FEFC4538C1E}" name="ConvertPrice" dataDxfId="184">
      <calculatedColumnFormula>TEXT(Table2[[#This Row],[Price]],"$#,##0.00 ;")</calculatedColumnFormula>
    </tableColumn>
  </tableColumns>
  <tableStyleInfo name="TableStyleMedium4 2 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1A867-432D-4168-AE6F-ECADAB089957}" name="Table3" displayName="Table3" ref="A42:D55" totalsRowShown="0" headerRowDxfId="183" dataDxfId="182" tableBorderDxfId="181">
  <autoFilter ref="A42:D55" xr:uid="{8231A867-432D-4168-AE6F-ECADAB089957}"/>
  <tableColumns count="4">
    <tableColumn id="1" xr3:uid="{F7A29207-4447-4C18-9016-0D8F0E6263D2}" name="Product" dataDxfId="180"/>
    <tableColumn id="2" xr3:uid="{94AF089C-289C-4ECD-98D7-E3B07837F9C7}" name="Included" dataDxfId="179"/>
    <tableColumn id="3" xr3:uid="{555126BB-D9AE-4C44-A3DE-27B7C7BC67B7}" name="Price" dataDxfId="178"/>
    <tableColumn id="4" xr3:uid="{CC89458C-AFE4-4678-9687-74D424885ABB}" name="ConvertPrice" dataDxfId="177">
      <calculatedColumnFormula>TEXT(Table3[[#This Row],[Price]],"$#,##0.00 ;")</calculatedColumnFormula>
    </tableColumn>
  </tableColumns>
  <tableStyleInfo name="TableStyleMedium4 2 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51DA87-8737-4056-978F-AE8343C032BF}" name="Table4" displayName="Table4" ref="A60:D75" totalsRowShown="0" headerRowDxfId="176" dataDxfId="175" tableBorderDxfId="174">
  <autoFilter ref="A60:D75" xr:uid="{3351DA87-8737-4056-978F-AE8343C032BF}"/>
  <tableColumns count="4">
    <tableColumn id="1" xr3:uid="{3E8FF074-FEA9-4556-99FC-FF33AE57DD40}" name="Product" dataDxfId="173"/>
    <tableColumn id="2" xr3:uid="{4DE12826-9572-4C12-A758-BE439C3DAE1A}" name="Included" dataDxfId="172"/>
    <tableColumn id="3" xr3:uid="{8EE62484-1825-4FE4-B9A8-7675088DAF68}" name="Price" dataDxfId="171"/>
    <tableColumn id="4" xr3:uid="{A6777B95-7557-44DA-B5D2-C147CC784B43}" name="ConvertPrice" dataDxfId="170">
      <calculatedColumnFormula>TEXT(Table4[[#This Row],[Price]],"$#,##0.00 ;")</calculatedColumnFormula>
    </tableColumn>
  </tableColumns>
  <tableStyleInfo name="TableStyleMedium4 2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50543F-22C6-4A94-BC8F-32668D7F612E}" name="Table7" displayName="Table7" ref="A80:D88" totalsRowShown="0" headerRowDxfId="169" dataDxfId="168" tableBorderDxfId="167">
  <autoFilter ref="A80:D88" xr:uid="{7450543F-22C6-4A94-BC8F-32668D7F612E}"/>
  <tableColumns count="4">
    <tableColumn id="1" xr3:uid="{3A51DC68-4F8D-43A9-9411-E40E60F2D783}" name="Product" dataDxfId="166"/>
    <tableColumn id="2" xr3:uid="{A3D5AAC9-190D-47F6-A711-FFE1611499EF}" name="Included" dataDxfId="165"/>
    <tableColumn id="3" xr3:uid="{63A7057D-3BD6-4973-894E-BE492CD35922}" name="Price" dataDxfId="164"/>
    <tableColumn id="4" xr3:uid="{CD81B14C-5E57-4283-8B93-39BFFE335522}" name="ConvertPrice" dataDxfId="163">
      <calculatedColumnFormula>TEXT(Table7[[#This Row],[Price]],"$#,##0.00 ;")</calculatedColumnFormula>
    </tableColumn>
  </tableColumns>
  <tableStyleInfo name="TableStyleMedium4 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yodersmokers.com/pellet/the-ys480s-competition-pellet-grill-stainless-steel-shelves/" TargetMode="External"/><Relationship Id="rId18" Type="http://schemas.openxmlformats.org/officeDocument/2006/relationships/hyperlink" Target="https://www.yodersmokers.com/pellet/cimarron-s-pellet-smoker/" TargetMode="External"/><Relationship Id="rId26" Type="http://schemas.openxmlformats.org/officeDocument/2006/relationships/hyperlink" Target="https://www.yodersmokers.com/pellet/the-cimarrons-pellet-competition-smoker/" TargetMode="External"/><Relationship Id="rId3" Type="http://schemas.openxmlformats.org/officeDocument/2006/relationships/hyperlink" Target="https://www.yodersmokers.com/grills/the-yoder-smokers-24x48-charcoal-grill/" TargetMode="External"/><Relationship Id="rId21" Type="http://schemas.openxmlformats.org/officeDocument/2006/relationships/hyperlink" Target="https://www.yodersmokers.com/trailers/the-chisholm-24-trailer/" TargetMode="External"/><Relationship Id="rId7" Type="http://schemas.openxmlformats.org/officeDocument/2006/relationships/hyperlink" Target="https://www.yodersmokers.com/offset/the-kingman/" TargetMode="External"/><Relationship Id="rId12" Type="http://schemas.openxmlformats.org/officeDocument/2006/relationships/hyperlink" Target="https://www.yodersmokers.com/pellet/the-ys480s-competition-pellet-grill/" TargetMode="External"/><Relationship Id="rId17" Type="http://schemas.openxmlformats.org/officeDocument/2006/relationships/hyperlink" Target="https://www.yodersmokers.com/pellet/the-ys1500s-pellet-grill/" TargetMode="External"/><Relationship Id="rId25" Type="http://schemas.openxmlformats.org/officeDocument/2006/relationships/hyperlink" Target="https://www.yodersmokers.com/trailers/the-cimarron-26-trailer/" TargetMode="External"/><Relationship Id="rId33" Type="http://schemas.openxmlformats.org/officeDocument/2006/relationships/table" Target="../tables/table4.xml"/><Relationship Id="rId2" Type="http://schemas.openxmlformats.org/officeDocument/2006/relationships/hyperlink" Target="https://www.yodersmokers.com/grills/yoder-smokers-36-adjustable-charcoal-grill-on-competition-cart/" TargetMode="External"/><Relationship Id="rId16" Type="http://schemas.openxmlformats.org/officeDocument/2006/relationships/hyperlink" Target="https://www.yodersmokers.com/pellet/the-ys640s-competition-pellet-grill-stainless-shelves/" TargetMode="External"/><Relationship Id="rId20" Type="http://schemas.openxmlformats.org/officeDocument/2006/relationships/hyperlink" Target="https://www.yodersmokers.com/trailers/the-chisholm-24-trailer/" TargetMode="External"/><Relationship Id="rId29" Type="http://schemas.openxmlformats.org/officeDocument/2006/relationships/hyperlink" Target="https://www.yodersmokers.com/offset/the-frontiersman-competition-smoker/" TargetMode="External"/><Relationship Id="rId1" Type="http://schemas.openxmlformats.org/officeDocument/2006/relationships/hyperlink" Target="https://www.yodersmokers.com/grills/the-yoder-smokers-24x36-charcoal-grill/" TargetMode="External"/><Relationship Id="rId6" Type="http://schemas.openxmlformats.org/officeDocument/2006/relationships/hyperlink" Target="https://www.yodersmokers.com/offset/the-loaded-wichita/" TargetMode="External"/><Relationship Id="rId11" Type="http://schemas.openxmlformats.org/officeDocument/2006/relationships/hyperlink" Target="https://www.yodersmokers.com/pellet/the-ys480s-pellet-grill/" TargetMode="External"/><Relationship Id="rId24" Type="http://schemas.openxmlformats.org/officeDocument/2006/relationships/hyperlink" Target="https://www.yodersmokers.com/trailers/the-frontiersman-30-trailer/" TargetMode="External"/><Relationship Id="rId32" Type="http://schemas.openxmlformats.org/officeDocument/2006/relationships/table" Target="../tables/table3.xml"/><Relationship Id="rId5" Type="http://schemas.openxmlformats.org/officeDocument/2006/relationships/hyperlink" Target="https://www.yodersmokers.com/grills/abilene-20/" TargetMode="External"/><Relationship Id="rId15" Type="http://schemas.openxmlformats.org/officeDocument/2006/relationships/hyperlink" Target="https://www.yodersmokers.com/pellet/the-ys640s-competition-pellet-grill/" TargetMode="External"/><Relationship Id="rId23" Type="http://schemas.openxmlformats.org/officeDocument/2006/relationships/hyperlink" Target="https://www.yodersmokers.com/trailers/the-frontiersman-30-trailer/" TargetMode="External"/><Relationship Id="rId28" Type="http://schemas.openxmlformats.org/officeDocument/2006/relationships/hyperlink" Target="https://www.yodersmokers.com/offset/the-durango-20/" TargetMode="External"/><Relationship Id="rId10" Type="http://schemas.openxmlformats.org/officeDocument/2006/relationships/hyperlink" Target="https://www.yodersmokers.com/accessories/cheyenne-accessories/" TargetMode="External"/><Relationship Id="rId19" Type="http://schemas.openxmlformats.org/officeDocument/2006/relationships/hyperlink" Target="https://www.yodersmokers.com/trailers/the-santa-fe-20-trailer/" TargetMode="External"/><Relationship Id="rId31" Type="http://schemas.openxmlformats.org/officeDocument/2006/relationships/table" Target="../tables/table2.xml"/><Relationship Id="rId4" Type="http://schemas.openxmlformats.org/officeDocument/2006/relationships/hyperlink" Target="https://www.yodersmokers.com/grills/yoder-smokers-24-x-48-adjustable-charcoal-grill-on-competition-cart/" TargetMode="External"/><Relationship Id="rId9" Type="http://schemas.openxmlformats.org/officeDocument/2006/relationships/hyperlink" Target="https://www.yodersmokers.com/offset/the-stockton/" TargetMode="External"/><Relationship Id="rId14" Type="http://schemas.openxmlformats.org/officeDocument/2006/relationships/hyperlink" Target="https://www.yodersmokers.com/pellet/the-ys640s-pellet-grill/" TargetMode="External"/><Relationship Id="rId22" Type="http://schemas.openxmlformats.org/officeDocument/2006/relationships/hyperlink" Target="https://www.yodersmokers.com/trailers/the-frontiersman-30-trailer/" TargetMode="External"/><Relationship Id="rId27" Type="http://schemas.openxmlformats.org/officeDocument/2006/relationships/hyperlink" Target="https://www.yodersmokers.com/offset/the-cimarron-competition-smoker/" TargetMode="External"/><Relationship Id="rId30" Type="http://schemas.openxmlformats.org/officeDocument/2006/relationships/table" Target="../tables/table1.xml"/><Relationship Id="rId8" Type="http://schemas.openxmlformats.org/officeDocument/2006/relationships/hyperlink" Target="https://www.yodersmokers.com/offset/the-durango-2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13" Type="http://schemas.openxmlformats.org/officeDocument/2006/relationships/table" Target="../tables/table16.xml"/><Relationship Id="rId18" Type="http://schemas.openxmlformats.org/officeDocument/2006/relationships/table" Target="../tables/table21.xml"/><Relationship Id="rId26" Type="http://schemas.openxmlformats.org/officeDocument/2006/relationships/table" Target="../tables/table29.xml"/><Relationship Id="rId3" Type="http://schemas.openxmlformats.org/officeDocument/2006/relationships/table" Target="../tables/table6.xml"/><Relationship Id="rId21" Type="http://schemas.openxmlformats.org/officeDocument/2006/relationships/table" Target="../tables/table24.xml"/><Relationship Id="rId7" Type="http://schemas.openxmlformats.org/officeDocument/2006/relationships/table" Target="../tables/table10.xml"/><Relationship Id="rId12" Type="http://schemas.openxmlformats.org/officeDocument/2006/relationships/table" Target="../tables/table15.xml"/><Relationship Id="rId17" Type="http://schemas.openxmlformats.org/officeDocument/2006/relationships/table" Target="../tables/table20.xml"/><Relationship Id="rId25" Type="http://schemas.openxmlformats.org/officeDocument/2006/relationships/table" Target="../tables/table28.xml"/><Relationship Id="rId2" Type="http://schemas.openxmlformats.org/officeDocument/2006/relationships/table" Target="../tables/table5.xml"/><Relationship Id="rId16" Type="http://schemas.openxmlformats.org/officeDocument/2006/relationships/table" Target="../tables/table19.xml"/><Relationship Id="rId20" Type="http://schemas.openxmlformats.org/officeDocument/2006/relationships/table" Target="../tables/table23.xml"/><Relationship Id="rId29" Type="http://schemas.openxmlformats.org/officeDocument/2006/relationships/table" Target="../tables/table3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24" Type="http://schemas.openxmlformats.org/officeDocument/2006/relationships/table" Target="../tables/table27.xml"/><Relationship Id="rId32" Type="http://schemas.openxmlformats.org/officeDocument/2006/relationships/table" Target="../tables/table35.xml"/><Relationship Id="rId5" Type="http://schemas.openxmlformats.org/officeDocument/2006/relationships/table" Target="../tables/table8.xml"/><Relationship Id="rId15" Type="http://schemas.openxmlformats.org/officeDocument/2006/relationships/table" Target="../tables/table18.xml"/><Relationship Id="rId23" Type="http://schemas.openxmlformats.org/officeDocument/2006/relationships/table" Target="../tables/table26.xml"/><Relationship Id="rId28" Type="http://schemas.openxmlformats.org/officeDocument/2006/relationships/table" Target="../tables/table31.xml"/><Relationship Id="rId10" Type="http://schemas.openxmlformats.org/officeDocument/2006/relationships/table" Target="../tables/table13.xml"/><Relationship Id="rId19" Type="http://schemas.openxmlformats.org/officeDocument/2006/relationships/table" Target="../tables/table22.xml"/><Relationship Id="rId31" Type="http://schemas.openxmlformats.org/officeDocument/2006/relationships/table" Target="../tables/table34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Relationship Id="rId14" Type="http://schemas.openxmlformats.org/officeDocument/2006/relationships/table" Target="../tables/table17.xml"/><Relationship Id="rId22" Type="http://schemas.openxmlformats.org/officeDocument/2006/relationships/table" Target="../tables/table25.xml"/><Relationship Id="rId27" Type="http://schemas.openxmlformats.org/officeDocument/2006/relationships/table" Target="../tables/table30.xml"/><Relationship Id="rId30" Type="http://schemas.openxmlformats.org/officeDocument/2006/relationships/table" Target="../tables/table3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workbookViewId="0">
      <pane xSplit="1" topLeftCell="B1" activePane="topRight" state="frozen"/>
      <selection pane="topRight" activeCell="A31" sqref="A31"/>
    </sheetView>
  </sheetViews>
  <sheetFormatPr defaultRowHeight="15" x14ac:dyDescent="0.25"/>
  <cols>
    <col min="1" max="1" width="87.5703125" customWidth="1"/>
    <col min="2" max="2" width="31.140625" style="5" customWidth="1"/>
    <col min="3" max="3" width="28.28515625" style="6" customWidth="1"/>
    <col min="4" max="4" width="44.42578125" style="6" customWidth="1"/>
    <col min="5" max="5" width="9.140625" hidden="1" customWidth="1"/>
    <col min="6" max="6" width="9.140625" customWidth="1"/>
  </cols>
  <sheetData>
    <row r="1" spans="1:5" x14ac:dyDescent="0.25">
      <c r="A1" s="110" t="s">
        <v>0</v>
      </c>
      <c r="B1" s="111" t="s">
        <v>1</v>
      </c>
      <c r="C1" s="112" t="s">
        <v>2</v>
      </c>
      <c r="D1" s="112" t="s">
        <v>3</v>
      </c>
      <c r="E1" s="113" t="s">
        <v>4</v>
      </c>
    </row>
    <row r="2" spans="1:5" x14ac:dyDescent="0.25">
      <c r="A2" t="s">
        <v>5</v>
      </c>
      <c r="B2" s="5" t="s">
        <v>6</v>
      </c>
      <c r="C2" s="114">
        <v>2349</v>
      </c>
      <c r="D2" s="6" t="str">
        <f>TEXT(Table5[[#This Row],[Price]],"$#,##0.00 ;")</f>
        <v xml:space="preserve">$2,349.00 </v>
      </c>
      <c r="E2" s="115" t="s">
        <v>7</v>
      </c>
    </row>
    <row r="3" spans="1:5" x14ac:dyDescent="0.25">
      <c r="A3" t="s">
        <v>8</v>
      </c>
      <c r="B3" s="5" t="s">
        <v>9</v>
      </c>
      <c r="C3" s="116">
        <v>3149</v>
      </c>
      <c r="D3" s="6" t="str">
        <f>TEXT(Table5[[#This Row],[Price]],"$#,##0.00 ;")</f>
        <v xml:space="preserve">$3,149.00 </v>
      </c>
      <c r="E3" s="115" t="s">
        <v>10</v>
      </c>
    </row>
    <row r="4" spans="1:5" x14ac:dyDescent="0.25">
      <c r="A4" t="s">
        <v>11</v>
      </c>
      <c r="B4" s="5" t="s">
        <v>12</v>
      </c>
      <c r="C4" s="116">
        <v>2599</v>
      </c>
      <c r="D4" s="6" t="str">
        <f>TEXT(Table5[[#This Row],[Price]],"$#,##0.00 ;")</f>
        <v xml:space="preserve">$2,599.00 </v>
      </c>
      <c r="E4" s="115" t="s">
        <v>13</v>
      </c>
    </row>
    <row r="5" spans="1:5" x14ac:dyDescent="0.25">
      <c r="A5" t="s">
        <v>14</v>
      </c>
      <c r="B5" s="5" t="s">
        <v>15</v>
      </c>
      <c r="C5" s="116">
        <v>3349</v>
      </c>
      <c r="D5" s="6" t="str">
        <f>TEXT(Table5[[#This Row],[Price]],"$#,##0.00 ;")</f>
        <v xml:space="preserve">$3,349.00 </v>
      </c>
      <c r="E5" s="115" t="s">
        <v>16</v>
      </c>
    </row>
    <row r="6" spans="1:5" x14ac:dyDescent="0.25">
      <c r="A6" t="s">
        <v>17</v>
      </c>
      <c r="B6" s="5" t="s">
        <v>18</v>
      </c>
      <c r="C6" s="116">
        <v>1869</v>
      </c>
      <c r="D6" s="6" t="str">
        <f>TEXT(Table5[[#This Row],[Price]],"$#,##0.00 ;")</f>
        <v xml:space="preserve">$1,869.00 </v>
      </c>
      <c r="E6" s="115" t="s">
        <v>19</v>
      </c>
    </row>
    <row r="8" spans="1:5" x14ac:dyDescent="0.25">
      <c r="A8" s="7" t="s">
        <v>20</v>
      </c>
      <c r="B8" s="8" t="s">
        <v>1</v>
      </c>
      <c r="C8" s="9" t="s">
        <v>2</v>
      </c>
      <c r="D8" s="9" t="s">
        <v>3</v>
      </c>
      <c r="E8" s="4" t="s">
        <v>4</v>
      </c>
    </row>
    <row r="9" spans="1:5" x14ac:dyDescent="0.25">
      <c r="A9" t="s">
        <v>21</v>
      </c>
      <c r="B9" s="5" t="s">
        <v>22</v>
      </c>
      <c r="C9" s="6">
        <v>3059</v>
      </c>
      <c r="D9" s="13" t="str">
        <f>TEXT(Table42[[#This Row],[Price]],"$#,##0.00 ;")</f>
        <v xml:space="preserve">$3,059.00 </v>
      </c>
      <c r="E9" s="1" t="s">
        <v>23</v>
      </c>
    </row>
    <row r="10" spans="1:5" x14ac:dyDescent="0.25">
      <c r="A10" t="s">
        <v>24</v>
      </c>
      <c r="B10" s="5" t="s">
        <v>25</v>
      </c>
      <c r="C10" s="6">
        <v>3999</v>
      </c>
      <c r="D10" s="13" t="str">
        <f>TEXT(Table42[[#This Row],[Price]],"$#,##0.00 ;")</f>
        <v xml:space="preserve">$3,999.00 </v>
      </c>
      <c r="E10" s="1" t="s">
        <v>26</v>
      </c>
    </row>
    <row r="11" spans="1:5" x14ac:dyDescent="0.25">
      <c r="A11" t="s">
        <v>27</v>
      </c>
      <c r="B11" s="5" t="s">
        <v>28</v>
      </c>
      <c r="C11" s="6">
        <v>3699</v>
      </c>
      <c r="D11" s="13" t="str">
        <f>TEXT(Table42[[#This Row],[Price]],"$#,##0.00 ;")</f>
        <v xml:space="preserve">$3,699.00 </v>
      </c>
      <c r="E11" s="1" t="s">
        <v>29</v>
      </c>
    </row>
    <row r="12" spans="1:5" x14ac:dyDescent="0.25">
      <c r="A12" t="s">
        <v>30</v>
      </c>
      <c r="B12" s="5" t="s">
        <v>31</v>
      </c>
      <c r="C12" s="6">
        <v>5569</v>
      </c>
      <c r="D12" s="13" t="str">
        <f>TEXT(Table42[[#This Row],[Price]],"$#,##0.00 ;")</f>
        <v xml:space="preserve">$5,569.00 </v>
      </c>
      <c r="E12" s="1" t="s">
        <v>32</v>
      </c>
    </row>
    <row r="13" spans="1:5" x14ac:dyDescent="0.25">
      <c r="A13" s="10" t="s">
        <v>33</v>
      </c>
      <c r="B13" s="12" t="s">
        <v>34</v>
      </c>
      <c r="C13" s="11">
        <v>10895</v>
      </c>
      <c r="D13" s="13" t="str">
        <f>TEXT(Table42[[#This Row],[Price]],"$#,##0.00 ;")</f>
        <v xml:space="preserve">$10,895.00 </v>
      </c>
      <c r="E13" s="92" t="s">
        <v>35</v>
      </c>
    </row>
    <row r="14" spans="1:5" x14ac:dyDescent="0.25">
      <c r="A14" s="10" t="s">
        <v>36</v>
      </c>
      <c r="B14" s="12" t="s">
        <v>37</v>
      </c>
      <c r="C14" s="11">
        <v>11995</v>
      </c>
      <c r="D14" s="13" t="str">
        <f>TEXT(Table42[[#This Row],[Price]],"$#,##0.00 ;")</f>
        <v xml:space="preserve">$11,995.00 </v>
      </c>
      <c r="E14" s="92" t="s">
        <v>38</v>
      </c>
    </row>
    <row r="15" spans="1:5" x14ac:dyDescent="0.25">
      <c r="A15" t="s">
        <v>39</v>
      </c>
      <c r="B15" s="5" t="s">
        <v>40</v>
      </c>
      <c r="C15" s="6">
        <v>5099</v>
      </c>
      <c r="D15" s="13" t="str">
        <f>TEXT(Table42[[#This Row],[Price]],"$#,##0.00 ;")</f>
        <v xml:space="preserve">$5,099.00 </v>
      </c>
      <c r="E15" s="1" t="s">
        <v>41</v>
      </c>
    </row>
    <row r="16" spans="1:5" x14ac:dyDescent="0.25">
      <c r="A16" t="s">
        <v>42</v>
      </c>
      <c r="B16" s="5" t="s">
        <v>43</v>
      </c>
      <c r="C16" s="6" t="s">
        <v>44</v>
      </c>
      <c r="D16" s="6" t="str">
        <f>TEXT(Table42[[#This Row],[Price]],"$#,##0.00 ;")</f>
        <v>Discontinued</v>
      </c>
      <c r="E16" s="1" t="s">
        <v>45</v>
      </c>
    </row>
    <row r="18" spans="1:5" x14ac:dyDescent="0.25">
      <c r="A18" s="7" t="s">
        <v>46</v>
      </c>
      <c r="B18" s="8" t="s">
        <v>1</v>
      </c>
      <c r="C18" s="9" t="s">
        <v>2</v>
      </c>
      <c r="D18" s="9" t="s">
        <v>3</v>
      </c>
      <c r="E18" s="4" t="s">
        <v>4</v>
      </c>
    </row>
    <row r="19" spans="1:5" x14ac:dyDescent="0.25">
      <c r="A19" t="s">
        <v>47</v>
      </c>
      <c r="B19" s="5" t="s">
        <v>48</v>
      </c>
      <c r="C19" s="6">
        <v>2139</v>
      </c>
      <c r="D19" s="13" t="str">
        <f>TEXT(Table43[[#This Row],[Price]],"$#,##0.00 ;")</f>
        <v xml:space="preserve">$2,139.00 </v>
      </c>
      <c r="E19" s="2" t="s">
        <v>49</v>
      </c>
    </row>
    <row r="20" spans="1:5" x14ac:dyDescent="0.25">
      <c r="A20" t="s">
        <v>50</v>
      </c>
      <c r="B20" s="5" t="s">
        <v>51</v>
      </c>
      <c r="C20" s="6">
        <v>2589</v>
      </c>
      <c r="D20" s="6" t="str">
        <f>TEXT(Table43[[#This Row],[Price]],"$#,##0.00 ;")</f>
        <v xml:space="preserve">$2,589.00 </v>
      </c>
      <c r="E20" s="2" t="s">
        <v>52</v>
      </c>
    </row>
    <row r="21" spans="1:5" x14ac:dyDescent="0.25">
      <c r="A21" t="s">
        <v>53</v>
      </c>
      <c r="B21" s="5" t="s">
        <v>54</v>
      </c>
      <c r="C21" s="6">
        <v>2789</v>
      </c>
      <c r="D21" s="6" t="str">
        <f>TEXT(Table43[[#This Row],[Price]],"$#,##0.00 ;")</f>
        <v xml:space="preserve">$2,789.00 </v>
      </c>
      <c r="E21" s="2" t="s">
        <v>55</v>
      </c>
    </row>
    <row r="22" spans="1:5" x14ac:dyDescent="0.25">
      <c r="A22" t="s">
        <v>56</v>
      </c>
      <c r="B22" s="5" t="s">
        <v>57</v>
      </c>
      <c r="C22" s="6">
        <v>2399</v>
      </c>
      <c r="D22" s="6" t="str">
        <f>TEXT(Table43[[#This Row],[Price]],"$#,##0.00 ;")</f>
        <v xml:space="preserve">$2,399.00 </v>
      </c>
      <c r="E22" s="2" t="s">
        <v>58</v>
      </c>
    </row>
    <row r="23" spans="1:5" x14ac:dyDescent="0.25">
      <c r="A23" t="s">
        <v>59</v>
      </c>
      <c r="B23" s="5" t="s">
        <v>60</v>
      </c>
      <c r="C23" s="6">
        <v>2849</v>
      </c>
      <c r="D23" s="6" t="str">
        <f>TEXT(Table43[[#This Row],[Price]],"$#,##0.00 ;")</f>
        <v xml:space="preserve">$2,849.00 </v>
      </c>
      <c r="E23" s="2" t="s">
        <v>61</v>
      </c>
    </row>
    <row r="24" spans="1:5" x14ac:dyDescent="0.25">
      <c r="A24" t="s">
        <v>62</v>
      </c>
      <c r="B24" s="5" t="s">
        <v>63</v>
      </c>
      <c r="C24" s="6">
        <v>3049</v>
      </c>
      <c r="D24" s="6" t="str">
        <f>TEXT(Table43[[#This Row],[Price]],"$#,##0.00 ;")</f>
        <v xml:space="preserve">$3,049.00 </v>
      </c>
      <c r="E24" s="2" t="s">
        <v>64</v>
      </c>
    </row>
    <row r="25" spans="1:5" x14ac:dyDescent="0.25">
      <c r="A25" t="s">
        <v>65</v>
      </c>
      <c r="B25" s="5" t="s">
        <v>66</v>
      </c>
      <c r="C25" s="6">
        <v>4995</v>
      </c>
      <c r="D25" s="6" t="str">
        <f>TEXT(Table43[[#This Row],[Price]],"$#,##0.00 ;")</f>
        <v xml:space="preserve">$4,995.00 </v>
      </c>
      <c r="E25" s="2" t="s">
        <v>67</v>
      </c>
    </row>
    <row r="26" spans="1:5" x14ac:dyDescent="0.25">
      <c r="A26" t="s">
        <v>68</v>
      </c>
      <c r="B26" s="5" t="s">
        <v>69</v>
      </c>
      <c r="C26" s="6">
        <v>8099</v>
      </c>
      <c r="D26" s="6" t="str">
        <f>TEXT(Table43[[#This Row],[Price]],"$#,##0.00 ;")</f>
        <v xml:space="preserve">$8,099.00 </v>
      </c>
      <c r="E26" s="2" t="s">
        <v>70</v>
      </c>
    </row>
    <row r="27" spans="1:5" x14ac:dyDescent="0.25">
      <c r="A27" t="s">
        <v>71</v>
      </c>
      <c r="B27" s="5" t="s">
        <v>72</v>
      </c>
      <c r="C27" s="6">
        <v>10895</v>
      </c>
      <c r="D27" s="6" t="str">
        <f>TEXT(Table43[[#This Row],[Price]],"$#,##0.00 ;")</f>
        <v xml:space="preserve">$10,895.00 </v>
      </c>
      <c r="E27" s="2" t="s">
        <v>73</v>
      </c>
    </row>
    <row r="30" spans="1:5" x14ac:dyDescent="0.25">
      <c r="A30" s="7" t="s">
        <v>74</v>
      </c>
      <c r="B30" s="8" t="s">
        <v>1</v>
      </c>
      <c r="C30" s="9" t="s">
        <v>2</v>
      </c>
      <c r="D30" s="9" t="s">
        <v>3</v>
      </c>
      <c r="E30" s="4" t="s">
        <v>4</v>
      </c>
    </row>
    <row r="31" spans="1:5" x14ac:dyDescent="0.25">
      <c r="A31" t="s">
        <v>75</v>
      </c>
      <c r="B31" s="12" t="s">
        <v>76</v>
      </c>
      <c r="C31" s="6">
        <v>6295</v>
      </c>
      <c r="D31" s="6" t="str">
        <f>TEXT(Table45[[#This Row],[Price]],"$#,##0.00 ;")</f>
        <v xml:space="preserve">$6,295.00 </v>
      </c>
      <c r="E31" s="2" t="s">
        <v>77</v>
      </c>
    </row>
    <row r="32" spans="1:5" x14ac:dyDescent="0.25">
      <c r="A32" t="s">
        <v>78</v>
      </c>
      <c r="B32" s="12" t="s">
        <v>79</v>
      </c>
      <c r="C32" s="6">
        <v>6395</v>
      </c>
      <c r="D32" s="6" t="str">
        <f>TEXT(Table45[[#This Row],[Price]],"$#,##0.00 ;")</f>
        <v xml:space="preserve">$6,395.00 </v>
      </c>
      <c r="E32" s="2" t="s">
        <v>80</v>
      </c>
    </row>
    <row r="33" spans="1:5" x14ac:dyDescent="0.25">
      <c r="A33" t="s">
        <v>81</v>
      </c>
      <c r="B33" s="12" t="s">
        <v>82</v>
      </c>
      <c r="C33" s="6">
        <v>7995</v>
      </c>
      <c r="D33" s="6" t="str">
        <f>TEXT(Table45[[#This Row],[Price]],"$#,##0.00 ;")</f>
        <v xml:space="preserve">$7,995.00 </v>
      </c>
      <c r="E33" s="2" t="s">
        <v>80</v>
      </c>
    </row>
    <row r="34" spans="1:5" x14ac:dyDescent="0.25">
      <c r="A34" t="s">
        <v>83</v>
      </c>
      <c r="B34" s="12" t="s">
        <v>84</v>
      </c>
      <c r="C34" s="6">
        <v>7699</v>
      </c>
      <c r="D34" s="6" t="str">
        <f>TEXT(Table45[[#This Row],[Price]],"$#,##0.00 ;")</f>
        <v xml:space="preserve">$7,699.00 </v>
      </c>
      <c r="E34" s="2" t="s">
        <v>85</v>
      </c>
    </row>
    <row r="35" spans="1:5" x14ac:dyDescent="0.25">
      <c r="A35" t="s">
        <v>86</v>
      </c>
      <c r="B35" s="12" t="s">
        <v>87</v>
      </c>
      <c r="C35" s="6">
        <v>9995</v>
      </c>
      <c r="D35" s="6" t="str">
        <f>TEXT(Table45[[#This Row],[Price]],"$#,##0.00 ;")</f>
        <v xml:space="preserve">$9,995.00 </v>
      </c>
      <c r="E35" s="2" t="s">
        <v>85</v>
      </c>
    </row>
    <row r="36" spans="1:5" x14ac:dyDescent="0.25">
      <c r="A36" t="s">
        <v>88</v>
      </c>
      <c r="B36" s="12" t="s">
        <v>89</v>
      </c>
      <c r="C36" s="6">
        <v>15495</v>
      </c>
      <c r="D36" s="6" t="str">
        <f>TEXT(Table45[[#This Row],[Price]],"$#,##0.00 ;")</f>
        <v xml:space="preserve">$15,495.00 </v>
      </c>
      <c r="E36" s="2" t="s">
        <v>85</v>
      </c>
    </row>
    <row r="37" spans="1:5" x14ac:dyDescent="0.25">
      <c r="A37" t="s">
        <v>90</v>
      </c>
      <c r="B37" s="12" t="s">
        <v>91</v>
      </c>
      <c r="C37" s="6">
        <v>12295</v>
      </c>
      <c r="D37" s="6" t="str">
        <f>TEXT(Table45[[#This Row],[Price]],"$#,##0.00 ;")</f>
        <v xml:space="preserve">$12,295.00 </v>
      </c>
      <c r="E37" t="s">
        <v>92</v>
      </c>
    </row>
    <row r="38" spans="1:5" x14ac:dyDescent="0.25">
      <c r="A38" t="s">
        <v>93</v>
      </c>
      <c r="B38" s="12" t="s">
        <v>94</v>
      </c>
      <c r="C38" s="6">
        <v>15195</v>
      </c>
      <c r="D38" s="6" t="str">
        <f>TEXT(Table45[[#This Row],[Price]],"$#,##0.00 ;")</f>
        <v xml:space="preserve">$15,195.00 </v>
      </c>
      <c r="E38" t="s">
        <v>92</v>
      </c>
    </row>
    <row r="39" spans="1:5" x14ac:dyDescent="0.25">
      <c r="A39" t="s">
        <v>95</v>
      </c>
      <c r="B39" s="12" t="s">
        <v>96</v>
      </c>
      <c r="C39" s="6">
        <v>18295</v>
      </c>
      <c r="D39" s="6" t="str">
        <f>TEXT(Table45[[#This Row],[Price]],"$#,##0.00 ;")</f>
        <v xml:space="preserve">$18,295.00 </v>
      </c>
      <c r="E39" s="2" t="s">
        <v>97</v>
      </c>
    </row>
  </sheetData>
  <sheetProtection sheet="1" objects="1" scenarios="1"/>
  <hyperlinks>
    <hyperlink ref="E2" r:id="rId1" xr:uid="{E1286C55-114F-42D3-AD14-CE055F46961E}"/>
    <hyperlink ref="E3" r:id="rId2" xr:uid="{11F768CE-00EF-4B5A-BA5A-864317613290}"/>
    <hyperlink ref="E4" r:id="rId3" xr:uid="{356D70BA-F522-45AB-B0E1-974AB54B6507}"/>
    <hyperlink ref="E5" r:id="rId4" xr:uid="{DA3A5880-FF28-422B-BC64-F43FAFE04849}"/>
    <hyperlink ref="E6" r:id="rId5" xr:uid="{4B59AFE3-7693-47E4-90C7-122402C2DEFA}"/>
    <hyperlink ref="E9" r:id="rId6" xr:uid="{252BAFB3-86DB-4C19-B6F3-19683DCCC34B}"/>
    <hyperlink ref="E10" r:id="rId7" xr:uid="{F31424C1-F259-41EF-94F0-4E90D56B6DD2}"/>
    <hyperlink ref="E12" r:id="rId8" xr:uid="{7884A02F-542D-4752-9E55-AC59F592A1E6}"/>
    <hyperlink ref="E15" r:id="rId9" xr:uid="{5CD4150C-E279-4135-BD68-296AA22EC398}"/>
    <hyperlink ref="E16" r:id="rId10" xr:uid="{E91CB100-5A33-4A93-82F5-2041AEDC54EF}"/>
    <hyperlink ref="E19" r:id="rId11" xr:uid="{6BCA2916-AA02-45ED-88E4-2BB502539EC2}"/>
    <hyperlink ref="E20" r:id="rId12" xr:uid="{5160DF50-3E06-4D45-914F-B8AE0DF240B8}"/>
    <hyperlink ref="E21" r:id="rId13" xr:uid="{A3AEFAD4-30BE-46B5-A20E-46A4F5CE76B1}"/>
    <hyperlink ref="E22" r:id="rId14" xr:uid="{3324A3D1-592E-43A0-BB6E-2D93FD49E383}"/>
    <hyperlink ref="E23" r:id="rId15" xr:uid="{14C2DD8A-A5D0-4F5D-B0C6-A9DE0B876EEC}"/>
    <hyperlink ref="E24" r:id="rId16" xr:uid="{2B5D3897-7FC1-4795-8F5D-69860A5068C1}"/>
    <hyperlink ref="E25" r:id="rId17" xr:uid="{E04D453E-A251-421C-BC08-2AF71FE17C1E}"/>
    <hyperlink ref="E26" r:id="rId18" xr:uid="{C566B576-B7E7-481D-B789-4E4CF4F2A42C}"/>
    <hyperlink ref="E31" r:id="rId19" xr:uid="{C8D7615D-C3C4-43D1-95FC-9427DFAEC7E8}"/>
    <hyperlink ref="E32" r:id="rId20" xr:uid="{53F7ABA1-4223-49B0-A7DC-245CAA75675B}"/>
    <hyperlink ref="E33" r:id="rId21" xr:uid="{B1BB1975-E6ED-433A-923F-ACEF5BC24D5A}"/>
    <hyperlink ref="E34" r:id="rId22" xr:uid="{105306CF-2C7F-4EBF-A428-3E720210903B}"/>
    <hyperlink ref="E35" r:id="rId23" xr:uid="{33315DDB-819F-4201-BCF4-7A83204AB69E}"/>
    <hyperlink ref="E36" r:id="rId24" xr:uid="{B7746024-4DFF-4D2B-A3D8-225B667EDEDA}"/>
    <hyperlink ref="E39" r:id="rId25" xr:uid="{8705E99D-3218-4C95-B34F-AF785AA9C232}"/>
    <hyperlink ref="E27" r:id="rId26" xr:uid="{8D4F8FC6-46B2-46CA-907F-F8AB5F64F8F5}"/>
    <hyperlink ref="E13" r:id="rId27" xr:uid="{BAC89071-75AB-4B77-8263-7433ECF32A9C}"/>
    <hyperlink ref="E11" r:id="rId28" xr:uid="{5C3708F8-1113-48E1-A07D-07A51A1F0A8B}"/>
    <hyperlink ref="E14" r:id="rId29" xr:uid="{1136911E-E460-4ED6-B3D8-825B0FA8A7BA}"/>
  </hyperlinks>
  <pageMargins left="0.7" right="0.7" top="0.75" bottom="0.75" header="0.3" footer="0.3"/>
  <tableParts count="4"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B2A7-596F-4926-BE62-571081062EBA}">
  <sheetPr>
    <pageSetUpPr fitToPage="1"/>
  </sheetPr>
  <dimension ref="A1:E895"/>
  <sheetViews>
    <sheetView showGridLines="0" tabSelected="1" topLeftCell="A296" workbookViewId="0">
      <selection activeCell="H311" sqref="H311"/>
    </sheetView>
  </sheetViews>
  <sheetFormatPr defaultRowHeight="24.75" customHeight="1" x14ac:dyDescent="0.25"/>
  <cols>
    <col min="1" max="1" width="101.140625" style="44" customWidth="1"/>
    <col min="2" max="2" width="19" style="42" customWidth="1"/>
    <col min="3" max="3" width="19" style="91" customWidth="1"/>
    <col min="4" max="4" width="40" style="37" hidden="1" customWidth="1"/>
    <col min="5" max="5" width="40" style="44" customWidth="1"/>
    <col min="6" max="16384" width="9.140625" style="44"/>
  </cols>
  <sheetData>
    <row r="1" spans="1:5" ht="15" customHeight="1" x14ac:dyDescent="0.25">
      <c r="A1" s="117" t="s">
        <v>98</v>
      </c>
      <c r="B1" s="118"/>
      <c r="C1" s="119" t="s">
        <v>99</v>
      </c>
    </row>
    <row r="2" spans="1:5" s="46" customFormat="1" ht="26.25" customHeight="1" x14ac:dyDescent="0.25">
      <c r="A2" s="28" t="s">
        <v>100</v>
      </c>
      <c r="B2" s="29"/>
      <c r="C2" s="30">
        <f>Table5[[#This Row],[Price]]</f>
        <v>2349</v>
      </c>
      <c r="D2" s="45"/>
    </row>
    <row r="3" spans="1:5" ht="24.75" customHeight="1" x14ac:dyDescent="0.25">
      <c r="A3" s="128" t="s">
        <v>101</v>
      </c>
      <c r="B3" s="128"/>
      <c r="C3" s="128"/>
      <c r="D3" s="25"/>
    </row>
    <row r="4" spans="1:5" ht="24.75" customHeight="1" x14ac:dyDescent="0.25">
      <c r="A4" s="47" t="s">
        <v>102</v>
      </c>
      <c r="B4" s="48" t="s">
        <v>103</v>
      </c>
      <c r="C4" s="49" t="s">
        <v>2</v>
      </c>
      <c r="D4" s="50" t="s">
        <v>3</v>
      </c>
    </row>
    <row r="5" spans="1:5" ht="24.75" customHeight="1" x14ac:dyDescent="0.25">
      <c r="A5" s="31" t="s">
        <v>104</v>
      </c>
      <c r="B5" s="27" t="s">
        <v>105</v>
      </c>
      <c r="C5" s="36">
        <v>0</v>
      </c>
      <c r="D5" s="37" t="str">
        <f>TEXT(Table1[[#This Row],[Price]],"$#,##0.00;")</f>
        <v>$0.00</v>
      </c>
    </row>
    <row r="6" spans="1:5" ht="24.75" customHeight="1" x14ac:dyDescent="0.25">
      <c r="A6" s="31" t="s">
        <v>106</v>
      </c>
      <c r="B6" s="27" t="s">
        <v>105</v>
      </c>
      <c r="C6" s="36">
        <v>0</v>
      </c>
      <c r="D6" s="37" t="str">
        <f>TEXT(Table1[[#This Row],[Price]],"$#,##0.00;")</f>
        <v>$0.00</v>
      </c>
    </row>
    <row r="7" spans="1:5" ht="24.75" customHeight="1" x14ac:dyDescent="0.25">
      <c r="A7" s="31" t="s">
        <v>107</v>
      </c>
      <c r="B7" s="27" t="s">
        <v>105</v>
      </c>
      <c r="C7" s="36">
        <v>0</v>
      </c>
      <c r="D7" s="37" t="str">
        <f>TEXT(Table1[[#This Row],[Price]],"$#,##0.00;")</f>
        <v>$0.00</v>
      </c>
    </row>
    <row r="8" spans="1:5" ht="24.75" customHeight="1" x14ac:dyDescent="0.25">
      <c r="A8" s="31" t="s">
        <v>108</v>
      </c>
      <c r="B8" s="27" t="s">
        <v>105</v>
      </c>
      <c r="C8" s="36">
        <v>0</v>
      </c>
      <c r="D8" s="37" t="str">
        <f>TEXT(Table1[[#This Row],[Price]],"$#,##0.00;")</f>
        <v>$0.00</v>
      </c>
    </row>
    <row r="9" spans="1:5" ht="24.75" customHeight="1" x14ac:dyDescent="0.25">
      <c r="A9" s="31" t="s">
        <v>109</v>
      </c>
      <c r="B9" s="27" t="s">
        <v>105</v>
      </c>
      <c r="C9" s="36">
        <v>0</v>
      </c>
      <c r="D9" s="37" t="str">
        <f>TEXT(Table1[[#This Row],[Price]],"$#,##0.00;")</f>
        <v>$0.00</v>
      </c>
    </row>
    <row r="10" spans="1:5" ht="24.75" customHeight="1" x14ac:dyDescent="0.25">
      <c r="A10" s="31" t="s">
        <v>110</v>
      </c>
      <c r="B10" s="27" t="s">
        <v>105</v>
      </c>
      <c r="C10" s="36">
        <v>0</v>
      </c>
      <c r="D10" s="37" t="str">
        <f>TEXT(Table1[[#This Row],[Price]],"$#,##0.00;")</f>
        <v>$0.00</v>
      </c>
    </row>
    <row r="11" spans="1:5" ht="24.75" customHeight="1" x14ac:dyDescent="0.25">
      <c r="A11" s="31" t="s">
        <v>111</v>
      </c>
      <c r="B11" s="27" t="s">
        <v>105</v>
      </c>
      <c r="C11" s="36">
        <v>0</v>
      </c>
      <c r="D11" s="37" t="str">
        <f>TEXT(Table1[[#This Row],[Price]],"$#,##0.00;")</f>
        <v>$0.00</v>
      </c>
      <c r="E11" s="51" t="s">
        <v>112</v>
      </c>
    </row>
    <row r="12" spans="1:5" ht="24.75" customHeight="1" x14ac:dyDescent="0.25">
      <c r="A12" s="31" t="s">
        <v>113</v>
      </c>
      <c r="B12" s="27" t="s">
        <v>105</v>
      </c>
      <c r="C12" s="36">
        <v>0</v>
      </c>
      <c r="D12" s="37" t="str">
        <f>TEXT(Table1[[#This Row],[Price]],"$#,##0.00;")</f>
        <v>$0.00</v>
      </c>
      <c r="E12" s="52"/>
    </row>
    <row r="13" spans="1:5" ht="24.75" customHeight="1" x14ac:dyDescent="0.25">
      <c r="A13" s="31" t="s">
        <v>114</v>
      </c>
      <c r="B13" s="27" t="s">
        <v>105</v>
      </c>
      <c r="C13" s="36">
        <v>0</v>
      </c>
      <c r="D13" s="37" t="str">
        <f>TEXT(Table1[[#This Row],[Price]],"$#,##0.00;")</f>
        <v>$0.00</v>
      </c>
    </row>
    <row r="14" spans="1:5" ht="24.75" customHeight="1" x14ac:dyDescent="0.25">
      <c r="A14" s="31" t="s">
        <v>115</v>
      </c>
      <c r="B14" s="27" t="s">
        <v>105</v>
      </c>
      <c r="C14" s="36">
        <v>0</v>
      </c>
      <c r="D14" s="37" t="str">
        <f>TEXT(Table1[[#This Row],[Price]],"$#,##0.00;")</f>
        <v>$0.00</v>
      </c>
    </row>
    <row r="15" spans="1:5" ht="24.75" customHeight="1" x14ac:dyDescent="0.25">
      <c r="A15" s="31" t="s">
        <v>116</v>
      </c>
      <c r="B15" s="27" t="s">
        <v>117</v>
      </c>
      <c r="C15" s="36">
        <v>249</v>
      </c>
      <c r="D15" s="37" t="str">
        <f>TEXT(Table1[[#This Row],[Price]],"$#,##0.00;")</f>
        <v>$249.00</v>
      </c>
    </row>
    <row r="16" spans="1:5" ht="24.75" customHeight="1" x14ac:dyDescent="0.25">
      <c r="A16" s="31" t="s">
        <v>118</v>
      </c>
      <c r="B16" s="27" t="s">
        <v>117</v>
      </c>
      <c r="C16" s="36">
        <v>395</v>
      </c>
      <c r="D16" s="37" t="str">
        <f>TEXT(Table1[[#This Row],[Price]],"$#,##0.00;")</f>
        <v>$395.00</v>
      </c>
    </row>
    <row r="17" spans="1:4" ht="24.75" customHeight="1" x14ac:dyDescent="0.25">
      <c r="A17" s="38" t="s">
        <v>119</v>
      </c>
      <c r="B17" s="39" t="s">
        <v>117</v>
      </c>
      <c r="C17" s="40">
        <v>249</v>
      </c>
      <c r="D17" s="37" t="str">
        <f>TEXT(Table1[[#This Row],[Price]],"$#,##0.00;")</f>
        <v>$249.00</v>
      </c>
    </row>
    <row r="18" spans="1:4" ht="15" customHeight="1" x14ac:dyDescent="0.25">
      <c r="A18" s="38"/>
      <c r="B18" s="39"/>
      <c r="C18" s="40"/>
    </row>
    <row r="19" spans="1:4" ht="15" customHeight="1" x14ac:dyDescent="0.25">
      <c r="A19" s="117" t="s">
        <v>98</v>
      </c>
      <c r="B19" s="118"/>
      <c r="C19" s="119" t="s">
        <v>99</v>
      </c>
    </row>
    <row r="20" spans="1:4" ht="26.25" customHeight="1" x14ac:dyDescent="0.25">
      <c r="A20" s="28" t="s">
        <v>120</v>
      </c>
      <c r="B20" s="29"/>
      <c r="C20" s="30">
        <f>Engine!C3</f>
        <v>3149</v>
      </c>
      <c r="D20" s="53"/>
    </row>
    <row r="21" spans="1:4" s="46" customFormat="1" ht="24.75" customHeight="1" x14ac:dyDescent="0.25">
      <c r="A21" s="128" t="s">
        <v>101</v>
      </c>
      <c r="B21" s="128"/>
      <c r="C21" s="128"/>
      <c r="D21" s="25"/>
    </row>
    <row r="22" spans="1:4" ht="24.75" customHeight="1" x14ac:dyDescent="0.25">
      <c r="A22" s="22" t="s">
        <v>102</v>
      </c>
      <c r="B22" s="23" t="s">
        <v>103</v>
      </c>
      <c r="C22" s="26" t="s">
        <v>2</v>
      </c>
      <c r="D22" s="54" t="s">
        <v>3</v>
      </c>
    </row>
    <row r="23" spans="1:4" ht="24.75" customHeight="1" x14ac:dyDescent="0.25">
      <c r="A23" s="31" t="s">
        <v>104</v>
      </c>
      <c r="B23" s="27" t="s">
        <v>105</v>
      </c>
      <c r="C23" s="36">
        <v>0</v>
      </c>
      <c r="D23" s="55" t="str">
        <f>TEXT(Table2[[#This Row],[Price]],"$#,##0.00 ;")</f>
        <v xml:space="preserve">$0.00 </v>
      </c>
    </row>
    <row r="24" spans="1:4" ht="24.75" customHeight="1" x14ac:dyDescent="0.25">
      <c r="A24" s="31" t="s">
        <v>106</v>
      </c>
      <c r="B24" s="27" t="s">
        <v>105</v>
      </c>
      <c r="C24" s="36">
        <v>0</v>
      </c>
      <c r="D24" s="37" t="str">
        <f>TEXT(Table2[[#This Row],[Price]],"$#,##0.00 ;")</f>
        <v xml:space="preserve">$0.00 </v>
      </c>
    </row>
    <row r="25" spans="1:4" ht="24.75" customHeight="1" x14ac:dyDescent="0.25">
      <c r="A25" s="31" t="s">
        <v>107</v>
      </c>
      <c r="B25" s="27" t="s">
        <v>105</v>
      </c>
      <c r="C25" s="36">
        <v>0</v>
      </c>
      <c r="D25" s="37" t="str">
        <f>TEXT(Table2[[#This Row],[Price]],"$#,##0.00 ;")</f>
        <v xml:space="preserve">$0.00 </v>
      </c>
    </row>
    <row r="26" spans="1:4" ht="24.75" customHeight="1" x14ac:dyDescent="0.25">
      <c r="A26" s="31" t="s">
        <v>108</v>
      </c>
      <c r="B26" s="27" t="s">
        <v>105</v>
      </c>
      <c r="C26" s="36">
        <v>0</v>
      </c>
      <c r="D26" s="37" t="str">
        <f>TEXT(Table2[[#This Row],[Price]],"$#,##0.00 ;")</f>
        <v xml:space="preserve">$0.00 </v>
      </c>
    </row>
    <row r="27" spans="1:4" ht="24.75" customHeight="1" x14ac:dyDescent="0.25">
      <c r="A27" s="31" t="s">
        <v>109</v>
      </c>
      <c r="B27" s="27" t="s">
        <v>105</v>
      </c>
      <c r="C27" s="36">
        <v>0</v>
      </c>
      <c r="D27" s="37" t="str">
        <f>TEXT(Table2[[#This Row],[Price]],"$#,##0.00 ;")</f>
        <v xml:space="preserve">$0.00 </v>
      </c>
    </row>
    <row r="28" spans="1:4" ht="24.75" customHeight="1" x14ac:dyDescent="0.25">
      <c r="A28" s="31" t="s">
        <v>110</v>
      </c>
      <c r="B28" s="27" t="s">
        <v>105</v>
      </c>
      <c r="C28" s="36">
        <v>0</v>
      </c>
      <c r="D28" s="37" t="str">
        <f>TEXT(Table2[[#This Row],[Price]],"$#,##0.00 ;")</f>
        <v xml:space="preserve">$0.00 </v>
      </c>
    </row>
    <row r="29" spans="1:4" ht="24.75" customHeight="1" x14ac:dyDescent="0.25">
      <c r="A29" s="31" t="s">
        <v>121</v>
      </c>
      <c r="B29" s="27" t="s">
        <v>105</v>
      </c>
      <c r="C29" s="36">
        <v>0</v>
      </c>
      <c r="D29" s="37" t="str">
        <f>TEXT(Table2[[#This Row],[Price]],"$#,##0.00 ;")</f>
        <v xml:space="preserve">$0.00 </v>
      </c>
    </row>
    <row r="30" spans="1:4" ht="24.75" customHeight="1" x14ac:dyDescent="0.25">
      <c r="A30" s="31" t="s">
        <v>122</v>
      </c>
      <c r="B30" s="27" t="s">
        <v>105</v>
      </c>
      <c r="C30" s="36">
        <v>0</v>
      </c>
      <c r="D30" s="37" t="str">
        <f>TEXT(Table2[[#This Row],[Price]],"$#,##0.00 ;")</f>
        <v xml:space="preserve">$0.00 </v>
      </c>
    </row>
    <row r="31" spans="1:4" ht="24.75" customHeight="1" x14ac:dyDescent="0.25">
      <c r="A31" s="31" t="s">
        <v>114</v>
      </c>
      <c r="B31" s="27" t="s">
        <v>105</v>
      </c>
      <c r="C31" s="36">
        <v>0</v>
      </c>
      <c r="D31" s="37" t="str">
        <f>TEXT(Table2[[#This Row],[Price]],"$#,##0.00 ;")</f>
        <v xml:space="preserve">$0.00 </v>
      </c>
    </row>
    <row r="32" spans="1:4" ht="24.75" customHeight="1" x14ac:dyDescent="0.25">
      <c r="A32" s="56" t="s">
        <v>123</v>
      </c>
      <c r="B32" s="57" t="s">
        <v>105</v>
      </c>
      <c r="C32" s="58">
        <v>0</v>
      </c>
      <c r="D32" s="37" t="str">
        <f>TEXT(Table2[[#This Row],[Price]],"$#,##0.00 ;")</f>
        <v xml:space="preserve">$0.00 </v>
      </c>
    </row>
    <row r="33" spans="1:4" ht="24.75" customHeight="1" x14ac:dyDescent="0.25">
      <c r="A33" s="31" t="s">
        <v>115</v>
      </c>
      <c r="B33" s="27" t="s">
        <v>105</v>
      </c>
      <c r="C33" s="36">
        <v>0</v>
      </c>
      <c r="D33" s="37" t="str">
        <f>TEXT(Table2[[#This Row],[Price]],"$#,##0.00 ;")</f>
        <v xml:space="preserve">$0.00 </v>
      </c>
    </row>
    <row r="34" spans="1:4" ht="24.75" customHeight="1" x14ac:dyDescent="0.25">
      <c r="A34" s="31" t="s">
        <v>116</v>
      </c>
      <c r="B34" s="27" t="s">
        <v>117</v>
      </c>
      <c r="C34" s="36">
        <v>249</v>
      </c>
      <c r="D34" s="37" t="str">
        <f>TEXT(Table2[[#This Row],[Price]],"$#,##0.00 ;")</f>
        <v xml:space="preserve">$249.00 </v>
      </c>
    </row>
    <row r="35" spans="1:4" ht="24.75" customHeight="1" x14ac:dyDescent="0.25">
      <c r="A35" s="31" t="s">
        <v>118</v>
      </c>
      <c r="B35" s="27" t="s">
        <v>117</v>
      </c>
      <c r="C35" s="36">
        <v>395</v>
      </c>
      <c r="D35" s="37" t="str">
        <f>TEXT(Table2[[#This Row],[Price]],"$#,##0.00 ;")</f>
        <v xml:space="preserve">$395.00 </v>
      </c>
    </row>
    <row r="36" spans="1:4" ht="24.75" customHeight="1" x14ac:dyDescent="0.25">
      <c r="A36" s="38" t="s">
        <v>119</v>
      </c>
      <c r="B36" s="59" t="s">
        <v>117</v>
      </c>
      <c r="C36" s="40">
        <v>249</v>
      </c>
      <c r="D36" s="37" t="str">
        <f>TEXT(Table2[[#This Row],[Price]],"$#,##0.00 ;")</f>
        <v xml:space="preserve">$249.00 </v>
      </c>
    </row>
    <row r="37" spans="1:4" ht="24.75" customHeight="1" x14ac:dyDescent="0.25">
      <c r="A37" s="31" t="s">
        <v>124</v>
      </c>
      <c r="B37" s="27" t="s">
        <v>125</v>
      </c>
      <c r="C37" s="60" t="s">
        <v>126</v>
      </c>
      <c r="D37" s="37" t="str">
        <f>TEXT(Table2[[#This Row],[Price]],"$#,##0.00 ;")</f>
        <v>Call for Pricing</v>
      </c>
    </row>
    <row r="38" spans="1:4" ht="15" customHeight="1" x14ac:dyDescent="0.25">
      <c r="A38" s="31"/>
      <c r="B38" s="27"/>
      <c r="C38" s="60"/>
    </row>
    <row r="39" spans="1:4" ht="15" customHeight="1" x14ac:dyDescent="0.25">
      <c r="A39" s="117" t="s">
        <v>98</v>
      </c>
      <c r="B39" s="118"/>
      <c r="C39" s="119" t="s">
        <v>99</v>
      </c>
    </row>
    <row r="40" spans="1:4" ht="26.25" customHeight="1" x14ac:dyDescent="0.25">
      <c r="A40" s="28" t="s">
        <v>127</v>
      </c>
      <c r="B40" s="29"/>
      <c r="C40" s="30">
        <f>Engine!C4</f>
        <v>2599</v>
      </c>
      <c r="D40" s="53"/>
    </row>
    <row r="41" spans="1:4" ht="24.75" customHeight="1" x14ac:dyDescent="0.25">
      <c r="A41" s="128" t="s">
        <v>101</v>
      </c>
      <c r="B41" s="128"/>
      <c r="C41" s="128"/>
      <c r="D41" s="35"/>
    </row>
    <row r="42" spans="1:4" ht="24.75" customHeight="1" x14ac:dyDescent="0.25">
      <c r="A42" s="22" t="s">
        <v>102</v>
      </c>
      <c r="B42" s="23" t="s">
        <v>103</v>
      </c>
      <c r="C42" s="24" t="s">
        <v>2</v>
      </c>
      <c r="D42" s="54" t="s">
        <v>3</v>
      </c>
    </row>
    <row r="43" spans="1:4" ht="24.75" customHeight="1" x14ac:dyDescent="0.25">
      <c r="A43" s="31" t="s">
        <v>104</v>
      </c>
      <c r="B43" s="27" t="s">
        <v>105</v>
      </c>
      <c r="C43" s="36">
        <v>0</v>
      </c>
      <c r="D43" s="55" t="str">
        <f>TEXT(Table3[[#This Row],[Price]],"$#,##0.00 ;")</f>
        <v xml:space="preserve">$0.00 </v>
      </c>
    </row>
    <row r="44" spans="1:4" ht="24.75" customHeight="1" x14ac:dyDescent="0.25">
      <c r="A44" s="31" t="s">
        <v>106</v>
      </c>
      <c r="B44" s="27" t="s">
        <v>105</v>
      </c>
      <c r="C44" s="36">
        <v>0</v>
      </c>
      <c r="D44" s="37" t="str">
        <f>TEXT(Table3[[#This Row],[Price]],"$#,##0.00 ;")</f>
        <v xml:space="preserve">$0.00 </v>
      </c>
    </row>
    <row r="45" spans="1:4" ht="24.75" customHeight="1" x14ac:dyDescent="0.25">
      <c r="A45" s="31" t="s">
        <v>107</v>
      </c>
      <c r="B45" s="27" t="s">
        <v>105</v>
      </c>
      <c r="C45" s="36">
        <v>0</v>
      </c>
      <c r="D45" s="37" t="str">
        <f>TEXT(Table3[[#This Row],[Price]],"$#,##0.00 ;")</f>
        <v xml:space="preserve">$0.00 </v>
      </c>
    </row>
    <row r="46" spans="1:4" ht="24.75" customHeight="1" x14ac:dyDescent="0.25">
      <c r="A46" s="31" t="s">
        <v>108</v>
      </c>
      <c r="B46" s="27" t="s">
        <v>105</v>
      </c>
      <c r="C46" s="36">
        <v>0</v>
      </c>
      <c r="D46" s="37" t="str">
        <f>TEXT(Table3[[#This Row],[Price]],"$#,##0.00 ;")</f>
        <v xml:space="preserve">$0.00 </v>
      </c>
    </row>
    <row r="47" spans="1:4" ht="24.75" customHeight="1" x14ac:dyDescent="0.25">
      <c r="A47" s="31" t="s">
        <v>109</v>
      </c>
      <c r="B47" s="27" t="s">
        <v>105</v>
      </c>
      <c r="C47" s="36">
        <v>0</v>
      </c>
      <c r="D47" s="37" t="str">
        <f>TEXT(Table3[[#This Row],[Price]],"$#,##0.00 ;")</f>
        <v xml:space="preserve">$0.00 </v>
      </c>
    </row>
    <row r="48" spans="1:4" ht="24.75" customHeight="1" x14ac:dyDescent="0.25">
      <c r="A48" s="31" t="s">
        <v>110</v>
      </c>
      <c r="B48" s="27" t="s">
        <v>105</v>
      </c>
      <c r="C48" s="36">
        <v>0</v>
      </c>
      <c r="D48" s="37" t="str">
        <f>TEXT(Table3[[#This Row],[Price]],"$#,##0.00 ;")</f>
        <v xml:space="preserve">$0.00 </v>
      </c>
    </row>
    <row r="49" spans="1:4" ht="24.75" customHeight="1" x14ac:dyDescent="0.25">
      <c r="A49" s="31" t="s">
        <v>111</v>
      </c>
      <c r="B49" s="27" t="s">
        <v>105</v>
      </c>
      <c r="C49" s="36">
        <v>0</v>
      </c>
      <c r="D49" s="37" t="str">
        <f>TEXT(Table3[[#This Row],[Price]],"$#,##0.00 ;")</f>
        <v xml:space="preserve">$0.00 </v>
      </c>
    </row>
    <row r="50" spans="1:4" ht="24.75" customHeight="1" x14ac:dyDescent="0.25">
      <c r="A50" s="31" t="s">
        <v>113</v>
      </c>
      <c r="B50" s="27" t="s">
        <v>105</v>
      </c>
      <c r="C50" s="36">
        <v>0</v>
      </c>
      <c r="D50" s="37" t="str">
        <f>TEXT(Table3[[#This Row],[Price]],"$#,##0.00 ;")</f>
        <v xml:space="preserve">$0.00 </v>
      </c>
    </row>
    <row r="51" spans="1:4" ht="24.75" customHeight="1" x14ac:dyDescent="0.25">
      <c r="A51" s="31" t="s">
        <v>114</v>
      </c>
      <c r="B51" s="27" t="s">
        <v>105</v>
      </c>
      <c r="C51" s="36">
        <v>0</v>
      </c>
      <c r="D51" s="37" t="str">
        <f>TEXT(Table3[[#This Row],[Price]],"$#,##0.00 ;")</f>
        <v xml:space="preserve">$0.00 </v>
      </c>
    </row>
    <row r="52" spans="1:4" ht="24.75" customHeight="1" x14ac:dyDescent="0.25">
      <c r="A52" s="31" t="s">
        <v>115</v>
      </c>
      <c r="B52" s="27" t="s">
        <v>105</v>
      </c>
      <c r="C52" s="36">
        <v>0</v>
      </c>
      <c r="D52" s="37" t="str">
        <f>TEXT(Table3[[#This Row],[Price]],"$#,##0.00 ;")</f>
        <v xml:space="preserve">$0.00 </v>
      </c>
    </row>
    <row r="53" spans="1:4" ht="24.75" customHeight="1" x14ac:dyDescent="0.25">
      <c r="A53" s="31" t="s">
        <v>116</v>
      </c>
      <c r="B53" s="27" t="s">
        <v>117</v>
      </c>
      <c r="C53" s="36">
        <v>269</v>
      </c>
      <c r="D53" s="37" t="str">
        <f>TEXT(Table3[[#This Row],[Price]],"$#,##0.00 ;")</f>
        <v xml:space="preserve">$269.00 </v>
      </c>
    </row>
    <row r="54" spans="1:4" ht="24.75" customHeight="1" x14ac:dyDescent="0.25">
      <c r="A54" s="31" t="s">
        <v>128</v>
      </c>
      <c r="B54" s="27" t="s">
        <v>117</v>
      </c>
      <c r="C54" s="36">
        <v>439</v>
      </c>
      <c r="D54" s="37" t="str">
        <f>TEXT(Table3[[#This Row],[Price]],"$#,##0.00 ;")</f>
        <v xml:space="preserve">$439.00 </v>
      </c>
    </row>
    <row r="55" spans="1:4" ht="24.75" customHeight="1" x14ac:dyDescent="0.25">
      <c r="A55" s="38" t="s">
        <v>129</v>
      </c>
      <c r="B55" s="59" t="s">
        <v>125</v>
      </c>
      <c r="C55" s="40">
        <v>249</v>
      </c>
      <c r="D55" s="37" t="str">
        <f>TEXT(Table3[[#This Row],[Price]],"$#,##0.00 ;")</f>
        <v xml:space="preserve">$249.00 </v>
      </c>
    </row>
    <row r="56" spans="1:4" ht="15" customHeight="1" x14ac:dyDescent="0.25">
      <c r="A56" s="38"/>
      <c r="B56" s="59"/>
      <c r="C56" s="40"/>
    </row>
    <row r="57" spans="1:4" ht="15" customHeight="1" x14ac:dyDescent="0.25">
      <c r="A57" s="117" t="s">
        <v>98</v>
      </c>
      <c r="B57" s="118"/>
      <c r="C57" s="119" t="s">
        <v>99</v>
      </c>
    </row>
    <row r="58" spans="1:4" ht="26.25" customHeight="1" x14ac:dyDescent="0.25">
      <c r="A58" s="28" t="s">
        <v>130</v>
      </c>
      <c r="B58" s="29"/>
      <c r="C58" s="30">
        <f>Engine!C5</f>
        <v>3349</v>
      </c>
      <c r="D58" s="53"/>
    </row>
    <row r="59" spans="1:4" ht="24.75" customHeight="1" x14ac:dyDescent="0.25">
      <c r="A59" s="128" t="s">
        <v>101</v>
      </c>
      <c r="B59" s="128"/>
      <c r="C59" s="128"/>
      <c r="D59" s="35"/>
    </row>
    <row r="60" spans="1:4" ht="24.75" customHeight="1" x14ac:dyDescent="0.25">
      <c r="A60" s="22" t="s">
        <v>102</v>
      </c>
      <c r="B60" s="33" t="s">
        <v>103</v>
      </c>
      <c r="C60" s="34" t="s">
        <v>2</v>
      </c>
      <c r="D60" s="54" t="s">
        <v>3</v>
      </c>
    </row>
    <row r="61" spans="1:4" ht="24.75" customHeight="1" x14ac:dyDescent="0.25">
      <c r="A61" s="31" t="s">
        <v>104</v>
      </c>
      <c r="B61" s="27" t="s">
        <v>105</v>
      </c>
      <c r="C61" s="36">
        <v>0</v>
      </c>
      <c r="D61" s="37" t="str">
        <f>TEXT(Table4[[#This Row],[Price]],"$#,##0.00 ;")</f>
        <v xml:space="preserve">$0.00 </v>
      </c>
    </row>
    <row r="62" spans="1:4" ht="24.75" customHeight="1" x14ac:dyDescent="0.25">
      <c r="A62" s="31" t="s">
        <v>106</v>
      </c>
      <c r="B62" s="27" t="s">
        <v>105</v>
      </c>
      <c r="C62" s="36">
        <v>0</v>
      </c>
      <c r="D62" s="37" t="str">
        <f>TEXT(Table4[[#This Row],[Price]],"$#,##0.00 ;")</f>
        <v xml:space="preserve">$0.00 </v>
      </c>
    </row>
    <row r="63" spans="1:4" ht="24.75" customHeight="1" x14ac:dyDescent="0.25">
      <c r="A63" s="31" t="s">
        <v>107</v>
      </c>
      <c r="B63" s="27" t="s">
        <v>105</v>
      </c>
      <c r="C63" s="36">
        <v>0</v>
      </c>
      <c r="D63" s="37" t="str">
        <f>TEXT(Table4[[#This Row],[Price]],"$#,##0.00 ;")</f>
        <v xml:space="preserve">$0.00 </v>
      </c>
    </row>
    <row r="64" spans="1:4" ht="24.75" customHeight="1" x14ac:dyDescent="0.25">
      <c r="A64" s="31" t="s">
        <v>108</v>
      </c>
      <c r="B64" s="27" t="s">
        <v>105</v>
      </c>
      <c r="C64" s="36">
        <v>0</v>
      </c>
      <c r="D64" s="37" t="str">
        <f>TEXT(Table4[[#This Row],[Price]],"$#,##0.00 ;")</f>
        <v xml:space="preserve">$0.00 </v>
      </c>
    </row>
    <row r="65" spans="1:4" ht="24.75" customHeight="1" x14ac:dyDescent="0.25">
      <c r="A65" s="31" t="s">
        <v>109</v>
      </c>
      <c r="B65" s="27" t="s">
        <v>105</v>
      </c>
      <c r="C65" s="36">
        <v>0</v>
      </c>
      <c r="D65" s="37" t="str">
        <f>TEXT(Table4[[#This Row],[Price]],"$#,##0.00 ;")</f>
        <v xml:space="preserve">$0.00 </v>
      </c>
    </row>
    <row r="66" spans="1:4" ht="24.75" customHeight="1" x14ac:dyDescent="0.25">
      <c r="A66" s="31" t="s">
        <v>110</v>
      </c>
      <c r="B66" s="27" t="s">
        <v>105</v>
      </c>
      <c r="C66" s="36">
        <v>0</v>
      </c>
      <c r="D66" s="37" t="str">
        <f>TEXT(Table4[[#This Row],[Price]],"$#,##0.00 ;")</f>
        <v xml:space="preserve">$0.00 </v>
      </c>
    </row>
    <row r="67" spans="1:4" ht="24.75" customHeight="1" x14ac:dyDescent="0.25">
      <c r="A67" s="31" t="s">
        <v>121</v>
      </c>
      <c r="B67" s="27" t="s">
        <v>105</v>
      </c>
      <c r="C67" s="36">
        <v>0</v>
      </c>
      <c r="D67" s="37" t="str">
        <f>TEXT(Table4[[#This Row],[Price]],"$#,##0.00 ;")</f>
        <v xml:space="preserve">$0.00 </v>
      </c>
    </row>
    <row r="68" spans="1:4" ht="24.75" customHeight="1" x14ac:dyDescent="0.25">
      <c r="A68" s="31" t="s">
        <v>122</v>
      </c>
      <c r="B68" s="27" t="s">
        <v>105</v>
      </c>
      <c r="C68" s="36">
        <v>0</v>
      </c>
      <c r="D68" s="37" t="str">
        <f>TEXT(Table4[[#This Row],[Price]],"$#,##0.00 ;")</f>
        <v xml:space="preserve">$0.00 </v>
      </c>
    </row>
    <row r="69" spans="1:4" ht="24.75" customHeight="1" x14ac:dyDescent="0.25">
      <c r="A69" s="31" t="s">
        <v>114</v>
      </c>
      <c r="B69" s="27" t="s">
        <v>105</v>
      </c>
      <c r="C69" s="36">
        <v>0</v>
      </c>
      <c r="D69" s="37" t="str">
        <f>TEXT(Table4[[#This Row],[Price]],"$#,##0.00 ;")</f>
        <v xml:space="preserve">$0.00 </v>
      </c>
    </row>
    <row r="70" spans="1:4" ht="24.75" customHeight="1" x14ac:dyDescent="0.25">
      <c r="A70" s="56" t="s">
        <v>123</v>
      </c>
      <c r="B70" s="57" t="s">
        <v>105</v>
      </c>
      <c r="C70" s="58">
        <v>0</v>
      </c>
      <c r="D70" s="37" t="str">
        <f>TEXT(Table4[[#This Row],[Price]],"$#,##0.00 ;")</f>
        <v xml:space="preserve">$0.00 </v>
      </c>
    </row>
    <row r="71" spans="1:4" ht="24.75" customHeight="1" x14ac:dyDescent="0.25">
      <c r="A71" s="31" t="s">
        <v>115</v>
      </c>
      <c r="B71" s="27" t="s">
        <v>105</v>
      </c>
      <c r="C71" s="36">
        <v>0</v>
      </c>
      <c r="D71" s="37" t="str">
        <f>TEXT(Table4[[#This Row],[Price]],"$#,##0.00 ;")</f>
        <v xml:space="preserve">$0.00 </v>
      </c>
    </row>
    <row r="72" spans="1:4" ht="24.75" customHeight="1" x14ac:dyDescent="0.25">
      <c r="A72" s="31" t="s">
        <v>116</v>
      </c>
      <c r="B72" s="27" t="s">
        <v>117</v>
      </c>
      <c r="C72" s="36">
        <v>269</v>
      </c>
      <c r="D72" s="37" t="str">
        <f>TEXT(Table4[[#This Row],[Price]],"$#,##0.00 ;")</f>
        <v xml:space="preserve">$269.00 </v>
      </c>
    </row>
    <row r="73" spans="1:4" ht="24.75" customHeight="1" x14ac:dyDescent="0.25">
      <c r="A73" s="31" t="s">
        <v>128</v>
      </c>
      <c r="B73" s="27" t="s">
        <v>117</v>
      </c>
      <c r="C73" s="36">
        <v>439</v>
      </c>
      <c r="D73" s="37" t="str">
        <f>TEXT(Table4[[#This Row],[Price]],"$#,##0.00 ;")</f>
        <v xml:space="preserve">$439.00 </v>
      </c>
    </row>
    <row r="74" spans="1:4" ht="24.75" customHeight="1" x14ac:dyDescent="0.25">
      <c r="A74" s="61" t="s">
        <v>129</v>
      </c>
      <c r="B74" s="39" t="s">
        <v>125</v>
      </c>
      <c r="C74" s="62">
        <v>249</v>
      </c>
      <c r="D74" s="37" t="str">
        <f>TEXT(Table4[[#This Row],[Price]],"$#,##0.00 ;")</f>
        <v xml:space="preserve">$249.00 </v>
      </c>
    </row>
    <row r="75" spans="1:4" ht="24.75" customHeight="1" x14ac:dyDescent="0.25">
      <c r="A75" s="31" t="s">
        <v>124</v>
      </c>
      <c r="B75" s="27" t="s">
        <v>125</v>
      </c>
      <c r="C75" s="60" t="s">
        <v>126</v>
      </c>
      <c r="D75" s="37" t="str">
        <f>TEXT(Table4[[#This Row],[Price]],"$#,##0.00 ;")</f>
        <v>Call for Pricing</v>
      </c>
    </row>
    <row r="76" spans="1:4" ht="15" customHeight="1" x14ac:dyDescent="0.25">
      <c r="A76" s="31"/>
      <c r="B76" s="27"/>
      <c r="C76" s="60"/>
    </row>
    <row r="77" spans="1:4" ht="15" customHeight="1" x14ac:dyDescent="0.25">
      <c r="A77" s="120" t="s">
        <v>98</v>
      </c>
      <c r="B77" s="121"/>
      <c r="C77" s="122" t="s">
        <v>99</v>
      </c>
    </row>
    <row r="78" spans="1:4" ht="26.25" customHeight="1" x14ac:dyDescent="0.25">
      <c r="A78" s="28" t="s">
        <v>131</v>
      </c>
      <c r="B78" s="29"/>
      <c r="C78" s="30">
        <f>Engine!C6</f>
        <v>1869</v>
      </c>
      <c r="D78" s="53"/>
    </row>
    <row r="79" spans="1:4" ht="24.75" customHeight="1" x14ac:dyDescent="0.25">
      <c r="A79" s="128" t="s">
        <v>101</v>
      </c>
      <c r="B79" s="128"/>
      <c r="C79" s="128"/>
      <c r="D79" s="35"/>
    </row>
    <row r="80" spans="1:4" ht="24.75" customHeight="1" x14ac:dyDescent="0.25">
      <c r="A80" s="22" t="s">
        <v>102</v>
      </c>
      <c r="B80" s="33" t="s">
        <v>103</v>
      </c>
      <c r="C80" s="34" t="s">
        <v>2</v>
      </c>
      <c r="D80" s="54" t="s">
        <v>3</v>
      </c>
    </row>
    <row r="81" spans="1:4" ht="24.75" customHeight="1" x14ac:dyDescent="0.25">
      <c r="A81" s="31" t="s">
        <v>132</v>
      </c>
      <c r="B81" s="27" t="s">
        <v>105</v>
      </c>
      <c r="C81" s="36">
        <v>0</v>
      </c>
      <c r="D81" s="37" t="str">
        <f>TEXT(Table7[[#This Row],[Price]],"$#,##0.00 ;")</f>
        <v xml:space="preserve">$0.00 </v>
      </c>
    </row>
    <row r="82" spans="1:4" ht="24.75" customHeight="1" x14ac:dyDescent="0.25">
      <c r="A82" s="31" t="s">
        <v>133</v>
      </c>
      <c r="B82" s="27" t="s">
        <v>105</v>
      </c>
      <c r="C82" s="36">
        <v>0</v>
      </c>
      <c r="D82" s="37" t="str">
        <f>TEXT(Table7[[#This Row],[Price]],"$#,##0.00 ;")</f>
        <v xml:space="preserve">$0.00 </v>
      </c>
    </row>
    <row r="83" spans="1:4" ht="24.75" customHeight="1" x14ac:dyDescent="0.25">
      <c r="A83" s="31" t="s">
        <v>134</v>
      </c>
      <c r="B83" s="27" t="s">
        <v>105</v>
      </c>
      <c r="C83" s="36">
        <v>0</v>
      </c>
      <c r="D83" s="37" t="str">
        <f>TEXT(Table7[[#This Row],[Price]],"$#,##0.00 ;")</f>
        <v xml:space="preserve">$0.00 </v>
      </c>
    </row>
    <row r="84" spans="1:4" ht="24.75" customHeight="1" x14ac:dyDescent="0.25">
      <c r="A84" s="31" t="s">
        <v>135</v>
      </c>
      <c r="B84" s="27" t="s">
        <v>105</v>
      </c>
      <c r="C84" s="36">
        <v>0</v>
      </c>
      <c r="D84" s="37" t="str">
        <f>TEXT(Table7[[#This Row],[Price]],"$#,##0.00 ;")</f>
        <v xml:space="preserve">$0.00 </v>
      </c>
    </row>
    <row r="85" spans="1:4" ht="24.75" customHeight="1" x14ac:dyDescent="0.25">
      <c r="A85" s="31" t="s">
        <v>136</v>
      </c>
      <c r="B85" s="27" t="s">
        <v>105</v>
      </c>
      <c r="C85" s="36">
        <v>0</v>
      </c>
      <c r="D85" s="37" t="str">
        <f>TEXT(Table7[[#This Row],[Price]],"$#,##0.00 ;")</f>
        <v xml:space="preserve">$0.00 </v>
      </c>
    </row>
    <row r="86" spans="1:4" ht="24.75" customHeight="1" x14ac:dyDescent="0.25">
      <c r="A86" s="31" t="s">
        <v>137</v>
      </c>
      <c r="B86" s="27" t="s">
        <v>105</v>
      </c>
      <c r="C86" s="36">
        <v>0</v>
      </c>
      <c r="D86" s="37" t="str">
        <f>TEXT(Table7[[#This Row],[Price]],"$#,##0.00 ;")</f>
        <v xml:space="preserve">$0.00 </v>
      </c>
    </row>
    <row r="87" spans="1:4" ht="24.75" customHeight="1" x14ac:dyDescent="0.25">
      <c r="A87" s="31" t="s">
        <v>138</v>
      </c>
      <c r="B87" s="27" t="s">
        <v>117</v>
      </c>
      <c r="C87" s="36">
        <v>150</v>
      </c>
      <c r="D87" s="37" t="str">
        <f>TEXT(Table7[[#This Row],[Price]],"$#,##0.00 ;")</f>
        <v xml:space="preserve">$150.00 </v>
      </c>
    </row>
    <row r="88" spans="1:4" ht="24.75" customHeight="1" x14ac:dyDescent="0.25">
      <c r="A88" s="31" t="s">
        <v>139</v>
      </c>
      <c r="B88" s="27" t="s">
        <v>117</v>
      </c>
      <c r="C88" s="36">
        <v>150</v>
      </c>
      <c r="D88" s="37" t="str">
        <f>TEXT(Table7[[#This Row],[Price]],"$#,##0.00 ;")</f>
        <v xml:space="preserve">$150.00 </v>
      </c>
    </row>
    <row r="89" spans="1:4" ht="15" customHeight="1" x14ac:dyDescent="0.25">
      <c r="A89" s="31"/>
      <c r="B89" s="27"/>
      <c r="C89" s="36"/>
    </row>
    <row r="90" spans="1:4" ht="15" customHeight="1" x14ac:dyDescent="0.25">
      <c r="A90" s="41" t="s">
        <v>98</v>
      </c>
      <c r="C90" s="43" t="s">
        <v>99</v>
      </c>
    </row>
    <row r="91" spans="1:4" ht="26.25" customHeight="1" x14ac:dyDescent="0.25">
      <c r="A91" s="28" t="s">
        <v>21</v>
      </c>
      <c r="B91" s="29"/>
      <c r="C91" s="30">
        <f>Engine!C9</f>
        <v>3059</v>
      </c>
      <c r="D91" s="53"/>
    </row>
    <row r="92" spans="1:4" ht="24.75" customHeight="1" x14ac:dyDescent="0.25">
      <c r="A92" s="128" t="s">
        <v>101</v>
      </c>
      <c r="B92" s="128"/>
      <c r="C92" s="128"/>
      <c r="D92" s="35"/>
    </row>
    <row r="93" spans="1:4" ht="24.75" customHeight="1" x14ac:dyDescent="0.25">
      <c r="A93" s="63" t="s">
        <v>102</v>
      </c>
      <c r="B93" s="64" t="s">
        <v>103</v>
      </c>
      <c r="C93" s="65" t="s">
        <v>2</v>
      </c>
      <c r="D93" s="54" t="s">
        <v>3</v>
      </c>
    </row>
    <row r="94" spans="1:4" ht="24.75" customHeight="1" x14ac:dyDescent="0.25">
      <c r="A94" s="31" t="s">
        <v>140</v>
      </c>
      <c r="B94" s="27" t="s">
        <v>105</v>
      </c>
      <c r="C94" s="36">
        <v>0</v>
      </c>
      <c r="D94" s="37" t="str">
        <f>TEXT(Table8[[#This Row],[Price]],"$#,##0.00 ;")</f>
        <v xml:space="preserve">$0.00 </v>
      </c>
    </row>
    <row r="95" spans="1:4" ht="24.75" customHeight="1" x14ac:dyDescent="0.25">
      <c r="A95" s="31" t="s">
        <v>141</v>
      </c>
      <c r="B95" s="27" t="s">
        <v>105</v>
      </c>
      <c r="C95" s="36">
        <v>0</v>
      </c>
      <c r="D95" s="37" t="str">
        <f>TEXT(Table8[[#This Row],[Price]],"$#,##0.00 ;")</f>
        <v xml:space="preserve">$0.00 </v>
      </c>
    </row>
    <row r="96" spans="1:4" ht="24.75" customHeight="1" x14ac:dyDescent="0.25">
      <c r="A96" s="31" t="s">
        <v>132</v>
      </c>
      <c r="B96" s="27" t="s">
        <v>105</v>
      </c>
      <c r="C96" s="36">
        <v>0</v>
      </c>
      <c r="D96" s="37" t="str">
        <f>TEXT(Table8[[#This Row],[Price]],"$#,##0.00 ;")</f>
        <v xml:space="preserve">$0.00 </v>
      </c>
    </row>
    <row r="97" spans="1:4" ht="24.75" customHeight="1" x14ac:dyDescent="0.25">
      <c r="A97" s="31" t="s">
        <v>134</v>
      </c>
      <c r="B97" s="27" t="s">
        <v>105</v>
      </c>
      <c r="C97" s="36">
        <v>0</v>
      </c>
      <c r="D97" s="37" t="str">
        <f>TEXT(Table8[[#This Row],[Price]],"$#,##0.00 ;")</f>
        <v xml:space="preserve">$0.00 </v>
      </c>
    </row>
    <row r="98" spans="1:4" ht="24.75" customHeight="1" x14ac:dyDescent="0.25">
      <c r="A98" s="31" t="s">
        <v>142</v>
      </c>
      <c r="B98" s="27" t="s">
        <v>105</v>
      </c>
      <c r="C98" s="36">
        <v>0</v>
      </c>
      <c r="D98" s="37" t="str">
        <f>TEXT(Table8[[#This Row],[Price]],"$#,##0.00 ;")</f>
        <v xml:space="preserve">$0.00 </v>
      </c>
    </row>
    <row r="99" spans="1:4" ht="24.75" customHeight="1" x14ac:dyDescent="0.25">
      <c r="A99" s="31" t="s">
        <v>135</v>
      </c>
      <c r="B99" s="27" t="s">
        <v>105</v>
      </c>
      <c r="C99" s="36">
        <v>0</v>
      </c>
      <c r="D99" s="37" t="str">
        <f>TEXT(Table8[[#This Row],[Price]],"$#,##0.00 ;")</f>
        <v xml:space="preserve">$0.00 </v>
      </c>
    </row>
    <row r="100" spans="1:4" ht="24.75" customHeight="1" x14ac:dyDescent="0.25">
      <c r="A100" s="31" t="s">
        <v>143</v>
      </c>
      <c r="B100" s="27" t="s">
        <v>105</v>
      </c>
      <c r="C100" s="36">
        <v>0</v>
      </c>
      <c r="D100" s="37" t="str">
        <f>TEXT(Table8[[#This Row],[Price]],"$#,##0.00 ;")</f>
        <v xml:space="preserve">$0.00 </v>
      </c>
    </row>
    <row r="101" spans="1:4" ht="24.75" customHeight="1" x14ac:dyDescent="0.25">
      <c r="A101" s="31" t="s">
        <v>144</v>
      </c>
      <c r="B101" s="27" t="s">
        <v>105</v>
      </c>
      <c r="C101" s="36">
        <v>0</v>
      </c>
      <c r="D101" s="37" t="str">
        <f>TEXT(Table8[[#This Row],[Price]],"$#,##0.00 ;")</f>
        <v xml:space="preserve">$0.00 </v>
      </c>
    </row>
    <row r="102" spans="1:4" ht="24.75" customHeight="1" x14ac:dyDescent="0.25">
      <c r="A102" s="31" t="s">
        <v>138</v>
      </c>
      <c r="B102" s="27" t="s">
        <v>105</v>
      </c>
      <c r="C102" s="36">
        <v>0</v>
      </c>
      <c r="D102" s="37" t="str">
        <f>TEXT(Table8[[#This Row],[Price]],"$#,##0.00 ;")</f>
        <v xml:space="preserve">$0.00 </v>
      </c>
    </row>
    <row r="103" spans="1:4" ht="24.75" customHeight="1" x14ac:dyDescent="0.25">
      <c r="A103" s="31" t="s">
        <v>145</v>
      </c>
      <c r="B103" s="27" t="s">
        <v>105</v>
      </c>
      <c r="C103" s="36">
        <v>0</v>
      </c>
      <c r="D103" s="37" t="str">
        <f>TEXT(Table8[[#This Row],[Price]],"$#,##0.00 ;")</f>
        <v xml:space="preserve">$0.00 </v>
      </c>
    </row>
    <row r="104" spans="1:4" ht="24.75" customHeight="1" x14ac:dyDescent="0.25">
      <c r="A104" s="31" t="s">
        <v>146</v>
      </c>
      <c r="B104" s="27" t="s">
        <v>105</v>
      </c>
      <c r="C104" s="36">
        <v>0</v>
      </c>
      <c r="D104" s="37" t="str">
        <f>TEXT(Table8[[#This Row],[Price]],"$#,##0.00 ;")</f>
        <v xml:space="preserve">$0.00 </v>
      </c>
    </row>
    <row r="105" spans="1:4" ht="24.75" customHeight="1" x14ac:dyDescent="0.25">
      <c r="A105" s="66" t="s">
        <v>147</v>
      </c>
      <c r="B105" s="27" t="s">
        <v>105</v>
      </c>
      <c r="C105" s="36">
        <v>0</v>
      </c>
      <c r="D105" s="37" t="str">
        <f>TEXT(Table8[[#This Row],[Price]],"$#,##0.00 ;")</f>
        <v xml:space="preserve">$0.00 </v>
      </c>
    </row>
    <row r="106" spans="1:4" ht="24.75" customHeight="1" x14ac:dyDescent="0.25">
      <c r="A106" s="31" t="s">
        <v>137</v>
      </c>
      <c r="B106" s="27" t="s">
        <v>105</v>
      </c>
      <c r="C106" s="36">
        <v>0</v>
      </c>
      <c r="D106" s="37" t="str">
        <f>TEXT(Table8[[#This Row],[Price]],"$#,##0.00 ;")</f>
        <v xml:space="preserve">$0.00 </v>
      </c>
    </row>
    <row r="107" spans="1:4" ht="24.75" customHeight="1" x14ac:dyDescent="0.25">
      <c r="A107" s="31" t="s">
        <v>148</v>
      </c>
      <c r="B107" s="27" t="s">
        <v>117</v>
      </c>
      <c r="C107" s="36">
        <v>395</v>
      </c>
      <c r="D107" s="37" t="str">
        <f>TEXT(Table8[[#This Row],[Price]],"$#,##0.00 ;")</f>
        <v xml:space="preserve">$395.00 </v>
      </c>
    </row>
    <row r="108" spans="1:4" ht="24.75" customHeight="1" x14ac:dyDescent="0.25">
      <c r="A108" s="31" t="s">
        <v>149</v>
      </c>
      <c r="B108" s="27" t="s">
        <v>117</v>
      </c>
      <c r="C108" s="36">
        <v>59.95</v>
      </c>
      <c r="D108" s="37" t="str">
        <f>TEXT(Table8[[#This Row],[Price]],"$#,##0.00 ;")</f>
        <v xml:space="preserve">$59.95 </v>
      </c>
    </row>
    <row r="109" spans="1:4" ht="24.75" customHeight="1" x14ac:dyDescent="0.25">
      <c r="A109" s="31" t="s">
        <v>150</v>
      </c>
      <c r="B109" s="27" t="s">
        <v>117</v>
      </c>
      <c r="C109" s="36">
        <v>175</v>
      </c>
      <c r="D109" s="37" t="str">
        <f>TEXT(Table8[[#This Row],[Price]],"$#,##0.00 ;")</f>
        <v xml:space="preserve">$175.00 </v>
      </c>
    </row>
    <row r="110" spans="1:4" ht="24.75" customHeight="1" x14ac:dyDescent="0.25">
      <c r="A110" s="31" t="s">
        <v>151</v>
      </c>
      <c r="B110" s="27" t="s">
        <v>117</v>
      </c>
      <c r="C110" s="36">
        <v>750</v>
      </c>
      <c r="D110" s="37" t="str">
        <f>TEXT(Table8[[#This Row],[Price]],"$#,##0.00 ;")</f>
        <v xml:space="preserve">$750.00 </v>
      </c>
    </row>
    <row r="111" spans="1:4" ht="24.75" customHeight="1" x14ac:dyDescent="0.25">
      <c r="A111" s="31" t="s">
        <v>152</v>
      </c>
      <c r="B111" s="27" t="s">
        <v>117</v>
      </c>
      <c r="C111" s="36">
        <v>950</v>
      </c>
      <c r="D111" s="37" t="str">
        <f>TEXT(Table8[[#This Row],[Price]],"$#,##0.00 ;")</f>
        <v xml:space="preserve">$950.00 </v>
      </c>
    </row>
    <row r="112" spans="1:4" ht="24.75" customHeight="1" x14ac:dyDescent="0.25">
      <c r="A112" s="31" t="s">
        <v>153</v>
      </c>
      <c r="B112" s="27" t="s">
        <v>117</v>
      </c>
      <c r="C112" s="36">
        <v>239</v>
      </c>
      <c r="D112" s="37" t="str">
        <f>TEXT(Table8[[#This Row],[Price]],"$#,##0.00 ;")</f>
        <v xml:space="preserve">$239.00 </v>
      </c>
    </row>
    <row r="113" spans="1:4" ht="24.75" customHeight="1" x14ac:dyDescent="0.25">
      <c r="A113" s="66" t="s">
        <v>154</v>
      </c>
      <c r="B113" s="27" t="s">
        <v>117</v>
      </c>
      <c r="C113" s="36">
        <v>109</v>
      </c>
      <c r="D113" s="37" t="str">
        <f>TEXT(Table8[[#This Row],[Price]],"$#,##0.00 ;")</f>
        <v xml:space="preserve">$109.00 </v>
      </c>
    </row>
    <row r="114" spans="1:4" ht="24.75" customHeight="1" x14ac:dyDescent="0.25">
      <c r="A114" s="66" t="s">
        <v>155</v>
      </c>
      <c r="B114" s="27" t="s">
        <v>117</v>
      </c>
      <c r="C114" s="36">
        <v>375</v>
      </c>
      <c r="D114" s="37" t="str">
        <f>TEXT(Table8[[#This Row],[Price]],"$#,##0.00 ;")</f>
        <v xml:space="preserve">$375.00 </v>
      </c>
    </row>
    <row r="115" spans="1:4" ht="24.75" customHeight="1" x14ac:dyDescent="0.25">
      <c r="A115" s="31" t="s">
        <v>156</v>
      </c>
      <c r="B115" s="27" t="s">
        <v>117</v>
      </c>
      <c r="C115" s="36">
        <v>395</v>
      </c>
      <c r="D115" s="37" t="str">
        <f>TEXT(Table8[[#This Row],[Price]],"$#,##0.00 ;")</f>
        <v xml:space="preserve">$395.00 </v>
      </c>
    </row>
    <row r="116" spans="1:4" ht="24.75" customHeight="1" x14ac:dyDescent="0.25">
      <c r="A116" s="31" t="s">
        <v>157</v>
      </c>
      <c r="B116" s="27" t="s">
        <v>117</v>
      </c>
      <c r="C116" s="36">
        <v>179</v>
      </c>
      <c r="D116" s="37" t="str">
        <f>TEXT(Table8[[#This Row],[Price]],"$#,##0.00 ;")</f>
        <v xml:space="preserve">$179.00 </v>
      </c>
    </row>
    <row r="117" spans="1:4" ht="24.75" customHeight="1" x14ac:dyDescent="0.25">
      <c r="A117" s="31" t="s">
        <v>158</v>
      </c>
      <c r="B117" s="27" t="s">
        <v>117</v>
      </c>
      <c r="C117" s="36">
        <v>169</v>
      </c>
      <c r="D117" s="37" t="str">
        <f>TEXT(Table8[[#This Row],[Price]],"$#,##0.00 ;")</f>
        <v xml:space="preserve">$169.00 </v>
      </c>
    </row>
    <row r="118" spans="1:4" ht="15" customHeight="1" x14ac:dyDescent="0.25">
      <c r="A118" s="31"/>
      <c r="B118" s="27"/>
      <c r="C118" s="36"/>
    </row>
    <row r="119" spans="1:4" s="124" customFormat="1" ht="15" customHeight="1" x14ac:dyDescent="0.25">
      <c r="A119" s="117" t="s">
        <v>98</v>
      </c>
      <c r="B119" s="118"/>
      <c r="C119" s="119" t="s">
        <v>99</v>
      </c>
      <c r="D119" s="123"/>
    </row>
    <row r="120" spans="1:4" ht="26.25" customHeight="1" x14ac:dyDescent="0.25">
      <c r="A120" s="28" t="s">
        <v>24</v>
      </c>
      <c r="B120" s="29"/>
      <c r="C120" s="30">
        <f>Engine!C10</f>
        <v>3999</v>
      </c>
      <c r="D120" s="53"/>
    </row>
    <row r="121" spans="1:4" ht="24.75" customHeight="1" x14ac:dyDescent="0.25">
      <c r="A121" s="128" t="s">
        <v>101</v>
      </c>
      <c r="B121" s="128"/>
      <c r="C121" s="128"/>
      <c r="D121" s="35"/>
    </row>
    <row r="122" spans="1:4" ht="24.75" customHeight="1" x14ac:dyDescent="0.25">
      <c r="A122" s="63" t="s">
        <v>102</v>
      </c>
      <c r="B122" s="64" t="s">
        <v>103</v>
      </c>
      <c r="C122" s="65" t="s">
        <v>2</v>
      </c>
      <c r="D122" s="54" t="s">
        <v>3</v>
      </c>
    </row>
    <row r="123" spans="1:4" ht="24.75" customHeight="1" x14ac:dyDescent="0.25">
      <c r="A123" s="66" t="s">
        <v>140</v>
      </c>
      <c r="B123" s="27" t="s">
        <v>105</v>
      </c>
      <c r="C123" s="36">
        <v>0</v>
      </c>
      <c r="D123" s="55" t="str">
        <f>TEXT(Table9[[#This Row],[Price]],"$#,##0.00 ;")</f>
        <v xml:space="preserve">$0.00 </v>
      </c>
    </row>
    <row r="124" spans="1:4" ht="24.75" customHeight="1" x14ac:dyDescent="0.25">
      <c r="A124" s="31" t="s">
        <v>141</v>
      </c>
      <c r="B124" s="27" t="s">
        <v>105</v>
      </c>
      <c r="C124" s="36">
        <v>0</v>
      </c>
      <c r="D124" s="37" t="str">
        <f>TEXT(Table9[[#This Row],[Price]],"$#,##0.00 ;")</f>
        <v xml:space="preserve">$0.00 </v>
      </c>
    </row>
    <row r="125" spans="1:4" ht="24.75" customHeight="1" x14ac:dyDescent="0.25">
      <c r="A125" s="66" t="s">
        <v>132</v>
      </c>
      <c r="B125" s="27" t="s">
        <v>105</v>
      </c>
      <c r="C125" s="36">
        <v>0</v>
      </c>
      <c r="D125" s="37" t="str">
        <f>TEXT(Table9[[#This Row],[Price]],"$#,##0.00 ;")</f>
        <v xml:space="preserve">$0.00 </v>
      </c>
    </row>
    <row r="126" spans="1:4" ht="24.75" customHeight="1" x14ac:dyDescent="0.25">
      <c r="A126" s="66" t="s">
        <v>134</v>
      </c>
      <c r="B126" s="27" t="s">
        <v>105</v>
      </c>
      <c r="C126" s="36">
        <v>0</v>
      </c>
      <c r="D126" s="37" t="str">
        <f>TEXT(Table9[[#This Row],[Price]],"$#,##0.00 ;")</f>
        <v xml:space="preserve">$0.00 </v>
      </c>
    </row>
    <row r="127" spans="1:4" ht="24.75" customHeight="1" x14ac:dyDescent="0.25">
      <c r="A127" s="66" t="s">
        <v>159</v>
      </c>
      <c r="B127" s="27" t="s">
        <v>105</v>
      </c>
      <c r="C127" s="36">
        <v>0</v>
      </c>
      <c r="D127" s="37" t="str">
        <f>TEXT(Table9[[#This Row],[Price]],"$#,##0.00 ;")</f>
        <v xml:space="preserve">$0.00 </v>
      </c>
    </row>
    <row r="128" spans="1:4" ht="24.75" customHeight="1" x14ac:dyDescent="0.25">
      <c r="A128" s="66" t="s">
        <v>135</v>
      </c>
      <c r="B128" s="27" t="s">
        <v>105</v>
      </c>
      <c r="C128" s="36">
        <v>0</v>
      </c>
      <c r="D128" s="37" t="str">
        <f>TEXT(Table9[[#This Row],[Price]],"$#,##0.00 ;")</f>
        <v xml:space="preserve">$0.00 </v>
      </c>
    </row>
    <row r="129" spans="1:4" ht="24.75" customHeight="1" x14ac:dyDescent="0.25">
      <c r="A129" s="66" t="s">
        <v>160</v>
      </c>
      <c r="B129" s="27" t="s">
        <v>105</v>
      </c>
      <c r="C129" s="36">
        <v>0</v>
      </c>
      <c r="D129" s="37" t="str">
        <f>TEXT(Table9[[#This Row],[Price]],"$#,##0.00 ;")</f>
        <v xml:space="preserve">$0.00 </v>
      </c>
    </row>
    <row r="130" spans="1:4" ht="24.75" customHeight="1" x14ac:dyDescent="0.25">
      <c r="A130" s="66" t="s">
        <v>144</v>
      </c>
      <c r="B130" s="27" t="s">
        <v>105</v>
      </c>
      <c r="C130" s="36">
        <v>0</v>
      </c>
      <c r="D130" s="37" t="str">
        <f>TEXT(Table9[[#This Row],[Price]],"$#,##0.00 ;")</f>
        <v xml:space="preserve">$0.00 </v>
      </c>
    </row>
    <row r="131" spans="1:4" ht="24.75" customHeight="1" x14ac:dyDescent="0.25">
      <c r="A131" s="66" t="s">
        <v>138</v>
      </c>
      <c r="B131" s="27" t="s">
        <v>105</v>
      </c>
      <c r="C131" s="36">
        <v>0</v>
      </c>
      <c r="D131" s="37" t="str">
        <f>TEXT(Table9[[#This Row],[Price]],"$#,##0.00 ;")</f>
        <v xml:space="preserve">$0.00 </v>
      </c>
    </row>
    <row r="132" spans="1:4" ht="24.75" customHeight="1" x14ac:dyDescent="0.25">
      <c r="A132" s="66" t="s">
        <v>161</v>
      </c>
      <c r="B132" s="27" t="s">
        <v>105</v>
      </c>
      <c r="C132" s="36">
        <v>0</v>
      </c>
      <c r="D132" s="37" t="str">
        <f>TEXT(Table9[[#This Row],[Price]],"$#,##0.00 ;")</f>
        <v xml:space="preserve">$0.00 </v>
      </c>
    </row>
    <row r="133" spans="1:4" ht="24.75" customHeight="1" x14ac:dyDescent="0.25">
      <c r="A133" s="66" t="s">
        <v>146</v>
      </c>
      <c r="B133" s="27" t="s">
        <v>105</v>
      </c>
      <c r="C133" s="36">
        <v>0</v>
      </c>
      <c r="D133" s="37" t="str">
        <f>TEXT(Table9[[#This Row],[Price]],"$#,##0.00 ;")</f>
        <v xml:space="preserve">$0.00 </v>
      </c>
    </row>
    <row r="134" spans="1:4" ht="24.75" customHeight="1" x14ac:dyDescent="0.25">
      <c r="A134" s="66" t="s">
        <v>147</v>
      </c>
      <c r="B134" s="27" t="s">
        <v>105</v>
      </c>
      <c r="C134" s="36">
        <v>0</v>
      </c>
      <c r="D134" s="37" t="str">
        <f>TEXT(Table9[[#This Row],[Price]],"$#,##0.00 ;")</f>
        <v xml:space="preserve">$0.00 </v>
      </c>
    </row>
    <row r="135" spans="1:4" ht="24.75" customHeight="1" x14ac:dyDescent="0.25">
      <c r="A135" s="66" t="s">
        <v>137</v>
      </c>
      <c r="B135" s="27" t="s">
        <v>105</v>
      </c>
      <c r="C135" s="36">
        <v>0</v>
      </c>
      <c r="D135" s="37" t="str">
        <f>TEXT(Table9[[#This Row],[Price]],"$#,##0.00 ;")</f>
        <v xml:space="preserve">$0.00 </v>
      </c>
    </row>
    <row r="136" spans="1:4" ht="24.75" customHeight="1" x14ac:dyDescent="0.25">
      <c r="A136" s="66" t="s">
        <v>147</v>
      </c>
      <c r="B136" s="27" t="s">
        <v>105</v>
      </c>
      <c r="C136" s="36">
        <v>0</v>
      </c>
      <c r="D136" s="37" t="str">
        <f>TEXT(Table9[[#This Row],[Price]],"$#,##0.00 ;")</f>
        <v xml:space="preserve">$0.00 </v>
      </c>
    </row>
    <row r="137" spans="1:4" ht="24.75" customHeight="1" x14ac:dyDescent="0.25">
      <c r="A137" s="61" t="s">
        <v>150</v>
      </c>
      <c r="B137" s="39" t="s">
        <v>117</v>
      </c>
      <c r="C137" s="62">
        <v>209</v>
      </c>
      <c r="D137" s="37" t="str">
        <f>TEXT(Table9[[#This Row],[Price]],"$#,##0.00 ;")</f>
        <v xml:space="preserve">$209.00 </v>
      </c>
    </row>
    <row r="138" spans="1:4" ht="24.75" customHeight="1" x14ac:dyDescent="0.25">
      <c r="A138" s="66" t="s">
        <v>162</v>
      </c>
      <c r="B138" s="27" t="s">
        <v>117</v>
      </c>
      <c r="C138" s="36">
        <v>395</v>
      </c>
      <c r="D138" s="37" t="str">
        <f>TEXT(Table9[[#This Row],[Price]],"$#,##0.00 ;")</f>
        <v xml:space="preserve">$395.00 </v>
      </c>
    </row>
    <row r="139" spans="1:4" ht="24.75" customHeight="1" x14ac:dyDescent="0.25">
      <c r="A139" s="66" t="s">
        <v>163</v>
      </c>
      <c r="B139" s="27" t="s">
        <v>117</v>
      </c>
      <c r="C139" s="36">
        <v>295</v>
      </c>
      <c r="D139" s="37" t="str">
        <f>TEXT(Table9[[#This Row],[Price]],"$#,##0.00 ;")</f>
        <v xml:space="preserve">$295.00 </v>
      </c>
    </row>
    <row r="140" spans="1:4" ht="24.75" customHeight="1" x14ac:dyDescent="0.25">
      <c r="A140" s="66" t="s">
        <v>149</v>
      </c>
      <c r="B140" s="27" t="s">
        <v>117</v>
      </c>
      <c r="C140" s="36">
        <v>89</v>
      </c>
      <c r="D140" s="37" t="str">
        <f>TEXT(Table9[[#This Row],[Price]],"$#,##0.00 ;")</f>
        <v xml:space="preserve">$89.00 </v>
      </c>
    </row>
    <row r="141" spans="1:4" ht="24.75" customHeight="1" x14ac:dyDescent="0.25">
      <c r="A141" s="66" t="s">
        <v>151</v>
      </c>
      <c r="B141" s="27" t="s">
        <v>117</v>
      </c>
      <c r="C141" s="36">
        <v>850</v>
      </c>
      <c r="D141" s="37" t="str">
        <f>TEXT(Table9[[#This Row],[Price]],"$#,##0.00 ;")</f>
        <v xml:space="preserve">$850.00 </v>
      </c>
    </row>
    <row r="142" spans="1:4" ht="24.75" customHeight="1" x14ac:dyDescent="0.25">
      <c r="A142" s="31" t="s">
        <v>152</v>
      </c>
      <c r="B142" s="27" t="s">
        <v>117</v>
      </c>
      <c r="C142" s="36">
        <v>1050</v>
      </c>
      <c r="D142" s="37" t="str">
        <f>TEXT(Table9[[#This Row],[Price]],"$#,##0.00 ;")</f>
        <v xml:space="preserve">$1,050.00 </v>
      </c>
    </row>
    <row r="143" spans="1:4" ht="24.75" customHeight="1" x14ac:dyDescent="0.25">
      <c r="A143" s="66" t="s">
        <v>164</v>
      </c>
      <c r="B143" s="27" t="s">
        <v>117</v>
      </c>
      <c r="C143" s="36">
        <v>375</v>
      </c>
      <c r="D143" s="37" t="str">
        <f>TEXT(Table9[[#This Row],[Price]],"$#,##0.00 ;")</f>
        <v xml:space="preserve">$375.00 </v>
      </c>
    </row>
    <row r="144" spans="1:4" ht="24.75" customHeight="1" x14ac:dyDescent="0.25">
      <c r="A144" s="66" t="s">
        <v>153</v>
      </c>
      <c r="B144" s="27" t="s">
        <v>117</v>
      </c>
      <c r="C144" s="36">
        <v>259</v>
      </c>
      <c r="D144" s="37" t="str">
        <f>TEXT(Table9[[#This Row],[Price]],"$#,##0.00 ;")</f>
        <v xml:space="preserve">$259.00 </v>
      </c>
    </row>
    <row r="145" spans="1:4" ht="24.75" customHeight="1" x14ac:dyDescent="0.25">
      <c r="A145" s="66" t="s">
        <v>154</v>
      </c>
      <c r="B145" s="27" t="s">
        <v>117</v>
      </c>
      <c r="C145" s="36">
        <v>149</v>
      </c>
      <c r="D145" s="37" t="str">
        <f>TEXT(Table9[[#This Row],[Price]],"$#,##0.00 ;")</f>
        <v xml:space="preserve">$149.00 </v>
      </c>
    </row>
    <row r="146" spans="1:4" ht="24.75" customHeight="1" x14ac:dyDescent="0.25">
      <c r="A146" s="66" t="s">
        <v>156</v>
      </c>
      <c r="B146" s="27" t="s">
        <v>117</v>
      </c>
      <c r="C146" s="36">
        <v>395</v>
      </c>
      <c r="D146" s="37" t="str">
        <f>TEXT(Table9[[#This Row],[Price]],"$#,##0.00 ;")</f>
        <v xml:space="preserve">$395.00 </v>
      </c>
    </row>
    <row r="147" spans="1:4" ht="24.75" customHeight="1" x14ac:dyDescent="0.25">
      <c r="A147" s="66" t="s">
        <v>165</v>
      </c>
      <c r="B147" s="27" t="s">
        <v>117</v>
      </c>
      <c r="C147" s="36">
        <v>349</v>
      </c>
      <c r="D147" s="37" t="str">
        <f>TEXT(Table9[[#This Row],[Price]],"$#,##0.00 ;")</f>
        <v xml:space="preserve">$349.00 </v>
      </c>
    </row>
    <row r="148" spans="1:4" ht="15" customHeight="1" x14ac:dyDescent="0.25">
      <c r="A148" s="66"/>
      <c r="B148" s="27"/>
      <c r="C148" s="36"/>
    </row>
    <row r="149" spans="1:4" s="124" customFormat="1" ht="15" customHeight="1" x14ac:dyDescent="0.25">
      <c r="A149" s="117" t="s">
        <v>98</v>
      </c>
      <c r="B149" s="118"/>
      <c r="C149" s="119" t="s">
        <v>99</v>
      </c>
      <c r="D149" s="123"/>
    </row>
    <row r="150" spans="1:4" ht="26.25" customHeight="1" x14ac:dyDescent="0.25">
      <c r="A150" s="28" t="s">
        <v>27</v>
      </c>
      <c r="B150" s="29"/>
      <c r="C150" s="30">
        <f>Engine!C11</f>
        <v>3699</v>
      </c>
      <c r="D150" s="53"/>
    </row>
    <row r="151" spans="1:4" ht="24.75" customHeight="1" x14ac:dyDescent="0.25">
      <c r="A151" s="128" t="s">
        <v>101</v>
      </c>
      <c r="B151" s="128"/>
      <c r="C151" s="128"/>
      <c r="D151" s="35"/>
    </row>
    <row r="152" spans="1:4" ht="24.75" customHeight="1" x14ac:dyDescent="0.25">
      <c r="A152" s="67" t="s">
        <v>102</v>
      </c>
      <c r="B152" s="64" t="s">
        <v>103</v>
      </c>
      <c r="C152" s="65" t="s">
        <v>2</v>
      </c>
      <c r="D152" s="54" t="s">
        <v>3</v>
      </c>
    </row>
    <row r="153" spans="1:4" ht="24.75" customHeight="1" x14ac:dyDescent="0.25">
      <c r="A153" s="66" t="s">
        <v>141</v>
      </c>
      <c r="B153" s="27" t="s">
        <v>105</v>
      </c>
      <c r="C153" s="36">
        <v>0</v>
      </c>
      <c r="D153" s="55" t="str">
        <f>TEXT(Table10[[#This Row],[Price]],"$#,##0.00 ;")</f>
        <v xml:space="preserve">$0.00 </v>
      </c>
    </row>
    <row r="154" spans="1:4" ht="24.75" customHeight="1" x14ac:dyDescent="0.25">
      <c r="A154" s="66" t="s">
        <v>132</v>
      </c>
      <c r="B154" s="27" t="s">
        <v>105</v>
      </c>
      <c r="C154" s="36">
        <v>0</v>
      </c>
      <c r="D154" s="37" t="str">
        <f>TEXT(Table10[[#This Row],[Price]],"$#,##0.00 ;")</f>
        <v xml:space="preserve">$0.00 </v>
      </c>
    </row>
    <row r="155" spans="1:4" ht="24.75" customHeight="1" x14ac:dyDescent="0.25">
      <c r="A155" s="66" t="s">
        <v>134</v>
      </c>
      <c r="B155" s="27" t="s">
        <v>105</v>
      </c>
      <c r="C155" s="36">
        <v>0</v>
      </c>
      <c r="D155" s="37" t="str">
        <f>TEXT(Table10[[#This Row],[Price]],"$#,##0.00 ;")</f>
        <v xml:space="preserve">$0.00 </v>
      </c>
    </row>
    <row r="156" spans="1:4" ht="24.75" customHeight="1" x14ac:dyDescent="0.25">
      <c r="A156" s="66" t="s">
        <v>135</v>
      </c>
      <c r="B156" s="27" t="s">
        <v>105</v>
      </c>
      <c r="C156" s="36">
        <v>0</v>
      </c>
      <c r="D156" s="37" t="str">
        <f>TEXT(Table10[[#This Row],[Price]],"$#,##0.00 ;")</f>
        <v xml:space="preserve">$0.00 </v>
      </c>
    </row>
    <row r="157" spans="1:4" ht="24.75" customHeight="1" x14ac:dyDescent="0.25">
      <c r="A157" s="66" t="s">
        <v>143</v>
      </c>
      <c r="B157" s="27" t="s">
        <v>105</v>
      </c>
      <c r="C157" s="36">
        <v>0</v>
      </c>
      <c r="D157" s="37" t="str">
        <f>TEXT(Table10[[#This Row],[Price]],"$#,##0.00 ;")</f>
        <v xml:space="preserve">$0.00 </v>
      </c>
    </row>
    <row r="158" spans="1:4" ht="24.75" customHeight="1" x14ac:dyDescent="0.25">
      <c r="A158" s="66" t="s">
        <v>144</v>
      </c>
      <c r="B158" s="27" t="s">
        <v>105</v>
      </c>
      <c r="C158" s="36">
        <v>0</v>
      </c>
      <c r="D158" s="37" t="str">
        <f>TEXT(Table10[[#This Row],[Price]],"$#,##0.00 ;")</f>
        <v xml:space="preserve">$0.00 </v>
      </c>
    </row>
    <row r="159" spans="1:4" ht="24.75" customHeight="1" x14ac:dyDescent="0.25">
      <c r="A159" s="61" t="s">
        <v>140</v>
      </c>
      <c r="B159" s="39" t="s">
        <v>105</v>
      </c>
      <c r="C159" s="62">
        <v>0</v>
      </c>
      <c r="D159" s="37" t="str">
        <f>TEXT(Table10[[#This Row],[Price]],"$#,##0.00 ;")</f>
        <v xml:space="preserve">$0.00 </v>
      </c>
    </row>
    <row r="160" spans="1:4" ht="24.75" customHeight="1" x14ac:dyDescent="0.25">
      <c r="A160" s="66" t="s">
        <v>138</v>
      </c>
      <c r="B160" s="27" t="s">
        <v>105</v>
      </c>
      <c r="C160" s="36">
        <v>0</v>
      </c>
      <c r="D160" s="37" t="str">
        <f>TEXT(Table10[[#This Row],[Price]],"$#,##0.00 ;")</f>
        <v xml:space="preserve">$0.00 </v>
      </c>
    </row>
    <row r="161" spans="1:4" ht="24.75" customHeight="1" x14ac:dyDescent="0.25">
      <c r="A161" s="66" t="s">
        <v>145</v>
      </c>
      <c r="B161" s="27" t="s">
        <v>105</v>
      </c>
      <c r="C161" s="36">
        <v>0</v>
      </c>
      <c r="D161" s="37" t="str">
        <f>TEXT(Table10[[#This Row],[Price]],"$#,##0.00 ;")</f>
        <v xml:space="preserve">$0.00 </v>
      </c>
    </row>
    <row r="162" spans="1:4" ht="24.75" customHeight="1" x14ac:dyDescent="0.25">
      <c r="A162" s="66" t="s">
        <v>146</v>
      </c>
      <c r="B162" s="27" t="s">
        <v>105</v>
      </c>
      <c r="C162" s="36">
        <v>0</v>
      </c>
      <c r="D162" s="37" t="str">
        <f>TEXT(Table10[[#This Row],[Price]],"$#,##0.00 ;")</f>
        <v xml:space="preserve">$0.00 </v>
      </c>
    </row>
    <row r="163" spans="1:4" ht="24.75" customHeight="1" x14ac:dyDescent="0.25">
      <c r="A163" s="66" t="s">
        <v>147</v>
      </c>
      <c r="B163" s="27" t="s">
        <v>105</v>
      </c>
      <c r="C163" s="36">
        <v>0</v>
      </c>
      <c r="D163" s="37" t="str">
        <f>TEXT(Table10[[#This Row],[Price]],"$#,##0.00 ;")</f>
        <v xml:space="preserve">$0.00 </v>
      </c>
    </row>
    <row r="164" spans="1:4" ht="24.75" customHeight="1" x14ac:dyDescent="0.25">
      <c r="A164" s="66" t="s">
        <v>137</v>
      </c>
      <c r="B164" s="27" t="s">
        <v>105</v>
      </c>
      <c r="C164" s="36">
        <v>0</v>
      </c>
      <c r="D164" s="37" t="str">
        <f>TEXT(Table10[[#This Row],[Price]],"$#,##0.00 ;")</f>
        <v xml:space="preserve">$0.00 </v>
      </c>
    </row>
    <row r="165" spans="1:4" ht="24.75" customHeight="1" x14ac:dyDescent="0.25">
      <c r="A165" s="61" t="s">
        <v>166</v>
      </c>
      <c r="B165" s="39" t="s">
        <v>117</v>
      </c>
      <c r="C165" s="62">
        <v>39.950000000000003</v>
      </c>
      <c r="D165" s="37" t="str">
        <f>TEXT(Table10[[#This Row],[Price]],"$#,##0.00 ;")</f>
        <v xml:space="preserve">$39.95 </v>
      </c>
    </row>
    <row r="166" spans="1:4" ht="24.75" customHeight="1" x14ac:dyDescent="0.25">
      <c r="A166" s="61" t="s">
        <v>148</v>
      </c>
      <c r="B166" s="39" t="s">
        <v>117</v>
      </c>
      <c r="C166" s="62">
        <v>395</v>
      </c>
      <c r="D166" s="37" t="str">
        <f>TEXT(Table10[[#This Row],[Price]],"$#,##0.00 ;")</f>
        <v xml:space="preserve">$395.00 </v>
      </c>
    </row>
    <row r="167" spans="1:4" ht="24.75" customHeight="1" x14ac:dyDescent="0.25">
      <c r="A167" s="66" t="s">
        <v>149</v>
      </c>
      <c r="B167" s="27" t="s">
        <v>117</v>
      </c>
      <c r="C167" s="36">
        <v>59.95</v>
      </c>
      <c r="D167" s="37" t="str">
        <f>TEXT(Table10[[#This Row],[Price]],"$#,##0.00 ;")</f>
        <v xml:space="preserve">$59.95 </v>
      </c>
    </row>
    <row r="168" spans="1:4" ht="24.75" customHeight="1" x14ac:dyDescent="0.25">
      <c r="A168" s="66" t="s">
        <v>151</v>
      </c>
      <c r="B168" s="27" t="s">
        <v>117</v>
      </c>
      <c r="C168" s="36">
        <v>850</v>
      </c>
      <c r="D168" s="37" t="str">
        <f>TEXT(Table10[[#This Row],[Price]],"$#,##0.00 ;")</f>
        <v xml:space="preserve">$850.00 </v>
      </c>
    </row>
    <row r="169" spans="1:4" ht="24.75" customHeight="1" x14ac:dyDescent="0.25">
      <c r="A169" s="31" t="s">
        <v>167</v>
      </c>
      <c r="B169" s="27" t="s">
        <v>117</v>
      </c>
      <c r="C169" s="36">
        <v>950</v>
      </c>
      <c r="D169" s="37" t="str">
        <f>TEXT(Table10[[#This Row],[Price]],"$#,##0.00 ;")</f>
        <v xml:space="preserve">$950.00 </v>
      </c>
    </row>
    <row r="170" spans="1:4" ht="24.75" customHeight="1" x14ac:dyDescent="0.25">
      <c r="A170" s="66" t="s">
        <v>153</v>
      </c>
      <c r="B170" s="27" t="s">
        <v>117</v>
      </c>
      <c r="C170" s="36">
        <v>239</v>
      </c>
      <c r="D170" s="37" t="str">
        <f>TEXT(Table10[[#This Row],[Price]],"$#,##0.00 ;")</f>
        <v xml:space="preserve">$239.00 </v>
      </c>
    </row>
    <row r="171" spans="1:4" ht="24.75" customHeight="1" x14ac:dyDescent="0.25">
      <c r="A171" s="66" t="s">
        <v>154</v>
      </c>
      <c r="B171" s="27" t="s">
        <v>117</v>
      </c>
      <c r="C171" s="36">
        <v>109</v>
      </c>
      <c r="D171" s="37" t="str">
        <f>TEXT(Table10[[#This Row],[Price]],"$#,##0.00 ;")</f>
        <v xml:space="preserve">$109.00 </v>
      </c>
    </row>
    <row r="172" spans="1:4" ht="24.75" customHeight="1" x14ac:dyDescent="0.25">
      <c r="A172" s="61" t="s">
        <v>150</v>
      </c>
      <c r="B172" s="39" t="s">
        <v>117</v>
      </c>
      <c r="C172" s="62">
        <v>159</v>
      </c>
      <c r="D172" s="37" t="str">
        <f>TEXT(Table10[[#This Row],[Price]],"$#,##0.00 ;")</f>
        <v xml:space="preserve">$159.00 </v>
      </c>
    </row>
    <row r="173" spans="1:4" ht="24.75" customHeight="1" x14ac:dyDescent="0.25">
      <c r="A173" s="66" t="s">
        <v>168</v>
      </c>
      <c r="B173" s="27" t="s">
        <v>117</v>
      </c>
      <c r="C173" s="36">
        <v>395</v>
      </c>
      <c r="D173" s="37" t="str">
        <f>TEXT(Table10[[#This Row],[Price]],"$#,##0.00 ;")</f>
        <v xml:space="preserve">$395.00 </v>
      </c>
    </row>
    <row r="174" spans="1:4" ht="15" customHeight="1" x14ac:dyDescent="0.25">
      <c r="A174" s="66"/>
      <c r="B174" s="27"/>
      <c r="C174" s="36"/>
    </row>
    <row r="175" spans="1:4" ht="15" customHeight="1" x14ac:dyDescent="0.25">
      <c r="A175" s="41" t="s">
        <v>98</v>
      </c>
      <c r="C175" s="43" t="s">
        <v>99</v>
      </c>
    </row>
    <row r="176" spans="1:4" ht="24.75" customHeight="1" x14ac:dyDescent="0.25">
      <c r="A176" s="28" t="s">
        <v>30</v>
      </c>
      <c r="B176" s="29"/>
      <c r="C176" s="30">
        <f>Engine!C12</f>
        <v>5569</v>
      </c>
      <c r="D176" s="53"/>
    </row>
    <row r="177" spans="1:4" ht="24.75" customHeight="1" x14ac:dyDescent="0.25">
      <c r="A177" s="128" t="s">
        <v>101</v>
      </c>
      <c r="B177" s="128"/>
      <c r="C177" s="128"/>
      <c r="D177" s="35"/>
    </row>
    <row r="178" spans="1:4" ht="24.75" customHeight="1" x14ac:dyDescent="0.25">
      <c r="A178" s="63" t="s">
        <v>102</v>
      </c>
      <c r="B178" s="64" t="s">
        <v>103</v>
      </c>
      <c r="C178" s="65" t="s">
        <v>2</v>
      </c>
      <c r="D178" s="54" t="s">
        <v>3</v>
      </c>
    </row>
    <row r="179" spans="1:4" ht="24.75" customHeight="1" x14ac:dyDescent="0.25">
      <c r="A179" s="66" t="s">
        <v>140</v>
      </c>
      <c r="B179" s="27" t="s">
        <v>105</v>
      </c>
      <c r="C179" s="36">
        <v>0</v>
      </c>
      <c r="D179" s="55" t="str">
        <f>TEXT(Table11[[#This Row],[Price]],"$#,##0.00 ;")</f>
        <v xml:space="preserve">$0.00 </v>
      </c>
    </row>
    <row r="180" spans="1:4" ht="24.75" customHeight="1" x14ac:dyDescent="0.25">
      <c r="A180" s="66" t="s">
        <v>141</v>
      </c>
      <c r="B180" s="27" t="s">
        <v>105</v>
      </c>
      <c r="C180" s="36">
        <v>0</v>
      </c>
      <c r="D180" s="55" t="str">
        <f>TEXT(Table11[[#This Row],[Price]],"$#,##0.00 ;")</f>
        <v xml:space="preserve">$0.00 </v>
      </c>
    </row>
    <row r="181" spans="1:4" ht="24.75" customHeight="1" x14ac:dyDescent="0.25">
      <c r="A181" s="66" t="s">
        <v>132</v>
      </c>
      <c r="B181" s="27" t="s">
        <v>105</v>
      </c>
      <c r="C181" s="36">
        <v>0</v>
      </c>
      <c r="D181" s="55" t="str">
        <f>TEXT(Table11[[#This Row],[Price]],"$#,##0.00 ;")</f>
        <v xml:space="preserve">$0.00 </v>
      </c>
    </row>
    <row r="182" spans="1:4" ht="24.75" customHeight="1" x14ac:dyDescent="0.25">
      <c r="A182" s="66" t="s">
        <v>134</v>
      </c>
      <c r="B182" s="27" t="s">
        <v>105</v>
      </c>
      <c r="C182" s="36">
        <v>0</v>
      </c>
      <c r="D182" s="55" t="str">
        <f>TEXT(Table11[[#This Row],[Price]],"$#,##0.00 ;")</f>
        <v xml:space="preserve">$0.00 </v>
      </c>
    </row>
    <row r="183" spans="1:4" ht="24.75" customHeight="1" x14ac:dyDescent="0.25">
      <c r="A183" s="66" t="s">
        <v>135</v>
      </c>
      <c r="B183" s="27" t="s">
        <v>105</v>
      </c>
      <c r="C183" s="36">
        <v>0</v>
      </c>
      <c r="D183" s="55" t="str">
        <f>TEXT(Table11[[#This Row],[Price]],"$#,##0.00 ;")</f>
        <v xml:space="preserve">$0.00 </v>
      </c>
    </row>
    <row r="184" spans="1:4" ht="24.75" customHeight="1" x14ac:dyDescent="0.25">
      <c r="A184" s="66" t="s">
        <v>143</v>
      </c>
      <c r="B184" s="27" t="s">
        <v>105</v>
      </c>
      <c r="C184" s="36">
        <v>0</v>
      </c>
      <c r="D184" s="55" t="str">
        <f>TEXT(Table11[[#This Row],[Price]],"$#,##0.00 ;")</f>
        <v xml:space="preserve">$0.00 </v>
      </c>
    </row>
    <row r="185" spans="1:4" ht="24.75" customHeight="1" x14ac:dyDescent="0.25">
      <c r="A185" s="66" t="s">
        <v>144</v>
      </c>
      <c r="B185" s="27" t="s">
        <v>105</v>
      </c>
      <c r="C185" s="36">
        <v>0</v>
      </c>
      <c r="D185" s="55" t="str">
        <f>TEXT(Table11[[#This Row],[Price]],"$#,##0.00 ;")</f>
        <v xml:space="preserve">$0.00 </v>
      </c>
    </row>
    <row r="186" spans="1:4" ht="24.75" customHeight="1" x14ac:dyDescent="0.25">
      <c r="A186" s="66" t="s">
        <v>138</v>
      </c>
      <c r="B186" s="27" t="s">
        <v>105</v>
      </c>
      <c r="C186" s="36">
        <v>0</v>
      </c>
      <c r="D186" s="55" t="str">
        <f>TEXT(Table11[[#This Row],[Price]],"$#,##0.00 ;")</f>
        <v xml:space="preserve">$0.00 </v>
      </c>
    </row>
    <row r="187" spans="1:4" ht="24.75" customHeight="1" x14ac:dyDescent="0.25">
      <c r="A187" s="66" t="s">
        <v>145</v>
      </c>
      <c r="B187" s="27" t="s">
        <v>105</v>
      </c>
      <c r="C187" s="36">
        <v>0</v>
      </c>
      <c r="D187" s="55" t="str">
        <f>TEXT(Table11[[#This Row],[Price]],"$#,##0.00 ;")</f>
        <v xml:space="preserve">$0.00 </v>
      </c>
    </row>
    <row r="188" spans="1:4" ht="24.75" customHeight="1" x14ac:dyDescent="0.25">
      <c r="A188" s="66" t="s">
        <v>146</v>
      </c>
      <c r="B188" s="27" t="s">
        <v>105</v>
      </c>
      <c r="C188" s="36">
        <v>0</v>
      </c>
      <c r="D188" s="55" t="str">
        <f>TEXT(Table11[[#This Row],[Price]],"$#,##0.00 ;")</f>
        <v xml:space="preserve">$0.00 </v>
      </c>
    </row>
    <row r="189" spans="1:4" ht="24.75" customHeight="1" x14ac:dyDescent="0.25">
      <c r="A189" s="66" t="s">
        <v>147</v>
      </c>
      <c r="B189" s="27" t="s">
        <v>105</v>
      </c>
      <c r="C189" s="36">
        <v>0</v>
      </c>
      <c r="D189" s="55" t="str">
        <f>TEXT(Table11[[#This Row],[Price]],"$#,##0.00 ;")</f>
        <v xml:space="preserve">$0.00 </v>
      </c>
    </row>
    <row r="190" spans="1:4" ht="24.75" customHeight="1" x14ac:dyDescent="0.25">
      <c r="A190" s="66" t="s">
        <v>137</v>
      </c>
      <c r="B190" s="27" t="s">
        <v>105</v>
      </c>
      <c r="C190" s="36">
        <v>0</v>
      </c>
      <c r="D190" s="55" t="str">
        <f>TEXT(Table11[[#This Row],[Price]],"$#,##0.00 ;")</f>
        <v xml:space="preserve">$0.00 </v>
      </c>
    </row>
    <row r="191" spans="1:4" ht="24.75" customHeight="1" x14ac:dyDescent="0.25">
      <c r="A191" s="66" t="s">
        <v>162</v>
      </c>
      <c r="B191" s="27" t="s">
        <v>117</v>
      </c>
      <c r="C191" s="36">
        <v>395</v>
      </c>
      <c r="D191" s="55" t="str">
        <f>TEXT(Table11[[#This Row],[Price]],"$#,##0.00 ;")</f>
        <v xml:space="preserve">$395.00 </v>
      </c>
    </row>
    <row r="192" spans="1:4" ht="24.75" customHeight="1" x14ac:dyDescent="0.25">
      <c r="A192" s="66" t="s">
        <v>149</v>
      </c>
      <c r="B192" s="27" t="s">
        <v>117</v>
      </c>
      <c r="C192" s="36">
        <v>89</v>
      </c>
      <c r="D192" s="55" t="str">
        <f>TEXT(Table11[[#This Row],[Price]],"$#,##0.00 ;")</f>
        <v xml:space="preserve">$89.00 </v>
      </c>
    </row>
    <row r="193" spans="1:4" ht="24.75" customHeight="1" x14ac:dyDescent="0.25">
      <c r="A193" s="66" t="s">
        <v>163</v>
      </c>
      <c r="B193" s="27" t="s">
        <v>117</v>
      </c>
      <c r="C193" s="36">
        <v>295</v>
      </c>
      <c r="D193" s="55" t="str">
        <f>TEXT(Table11[[#This Row],[Price]],"$#,##0.00 ;")</f>
        <v xml:space="preserve">$295.00 </v>
      </c>
    </row>
    <row r="194" spans="1:4" ht="24.75" customHeight="1" x14ac:dyDescent="0.25">
      <c r="A194" s="61" t="s">
        <v>151</v>
      </c>
      <c r="B194" s="39" t="s">
        <v>117</v>
      </c>
      <c r="C194" s="62">
        <v>850</v>
      </c>
      <c r="D194" s="55" t="str">
        <f>TEXT(Table11[[#This Row],[Price]],"$#,##0.00 ;")</f>
        <v xml:space="preserve">$850.00 </v>
      </c>
    </row>
    <row r="195" spans="1:4" ht="24.75" customHeight="1" x14ac:dyDescent="0.25">
      <c r="A195" s="61" t="s">
        <v>169</v>
      </c>
      <c r="B195" s="39" t="s">
        <v>117</v>
      </c>
      <c r="C195" s="62">
        <v>1050</v>
      </c>
      <c r="D195" s="55" t="str">
        <f>TEXT(Table11[[#This Row],[Price]],"$#,##0.00 ;")</f>
        <v xml:space="preserve">$1,050.00 </v>
      </c>
    </row>
    <row r="196" spans="1:4" ht="24.75" customHeight="1" x14ac:dyDescent="0.25">
      <c r="A196" s="66" t="s">
        <v>153</v>
      </c>
      <c r="B196" s="27" t="s">
        <v>117</v>
      </c>
      <c r="C196" s="36">
        <v>259</v>
      </c>
      <c r="D196" s="55" t="str">
        <f>TEXT(Table11[[#This Row],[Price]],"$#,##0.00 ;")</f>
        <v xml:space="preserve">$259.00 </v>
      </c>
    </row>
    <row r="197" spans="1:4" ht="24.75" customHeight="1" x14ac:dyDescent="0.25">
      <c r="A197" s="66" t="s">
        <v>154</v>
      </c>
      <c r="B197" s="27" t="s">
        <v>117</v>
      </c>
      <c r="C197" s="36">
        <v>149</v>
      </c>
      <c r="D197" s="55" t="str">
        <f>TEXT(Table11[[#This Row],[Price]],"$#,##0.00 ;")</f>
        <v xml:space="preserve">$149.00 </v>
      </c>
    </row>
    <row r="198" spans="1:4" ht="24.75" customHeight="1" x14ac:dyDescent="0.25">
      <c r="A198" s="61" t="s">
        <v>150</v>
      </c>
      <c r="B198" s="39" t="s">
        <v>117</v>
      </c>
      <c r="C198" s="62">
        <v>209</v>
      </c>
      <c r="D198" s="55" t="str">
        <f>TEXT(Table11[[#This Row],[Price]],"$#,##0.00 ;")</f>
        <v xml:space="preserve">$209.00 </v>
      </c>
    </row>
    <row r="199" spans="1:4" ht="24.75" customHeight="1" x14ac:dyDescent="0.25">
      <c r="A199" s="66" t="s">
        <v>170</v>
      </c>
      <c r="B199" s="27" t="s">
        <v>117</v>
      </c>
      <c r="C199" s="36">
        <v>395</v>
      </c>
      <c r="D199" s="55" t="str">
        <f>TEXT(Table11[[#This Row],[Price]],"$#,##0.00 ;")</f>
        <v xml:space="preserve">$395.00 </v>
      </c>
    </row>
    <row r="200" spans="1:4" ht="15" customHeight="1" x14ac:dyDescent="0.25">
      <c r="A200" s="66"/>
      <c r="B200" s="27"/>
      <c r="C200" s="36"/>
      <c r="D200" s="55"/>
    </row>
    <row r="201" spans="1:4" s="124" customFormat="1" ht="15" customHeight="1" x14ac:dyDescent="0.25">
      <c r="A201" s="117" t="s">
        <v>98</v>
      </c>
      <c r="B201" s="118"/>
      <c r="C201" s="119" t="s">
        <v>99</v>
      </c>
      <c r="D201" s="123"/>
    </row>
    <row r="202" spans="1:4" ht="24.75" customHeight="1" x14ac:dyDescent="0.25">
      <c r="A202" s="28" t="s">
        <v>33</v>
      </c>
      <c r="B202" s="29"/>
      <c r="C202" s="30">
        <f>Engine!C13</f>
        <v>10895</v>
      </c>
      <c r="D202" s="53"/>
    </row>
    <row r="203" spans="1:4" ht="24.75" customHeight="1" x14ac:dyDescent="0.25">
      <c r="A203" s="128" t="s">
        <v>101</v>
      </c>
      <c r="B203" s="128"/>
      <c r="C203" s="128"/>
      <c r="D203" s="35"/>
    </row>
    <row r="204" spans="1:4" ht="24.75" customHeight="1" x14ac:dyDescent="0.25">
      <c r="A204" s="22" t="s">
        <v>102</v>
      </c>
      <c r="B204" s="23" t="s">
        <v>103</v>
      </c>
      <c r="C204" s="24" t="s">
        <v>2</v>
      </c>
      <c r="D204" s="54" t="s">
        <v>3</v>
      </c>
    </row>
    <row r="205" spans="1:4" ht="26.25" customHeight="1" x14ac:dyDescent="0.25">
      <c r="A205" s="66" t="s">
        <v>140</v>
      </c>
      <c r="B205" s="27" t="s">
        <v>105</v>
      </c>
      <c r="C205" s="36">
        <v>0</v>
      </c>
      <c r="D205" s="37" t="str">
        <f>TEXT(Table3122[[#This Row],[Price]],"$#,##0.00 ;")</f>
        <v xml:space="preserve">$0.00 </v>
      </c>
    </row>
    <row r="206" spans="1:4" ht="26.25" customHeight="1" x14ac:dyDescent="0.25">
      <c r="A206" s="66" t="s">
        <v>150</v>
      </c>
      <c r="B206" s="27" t="s">
        <v>105</v>
      </c>
      <c r="C206" s="36">
        <v>0</v>
      </c>
      <c r="D206" s="37" t="str">
        <f>TEXT(Table3122[[#This Row],[Price]],"$#,##0.00 ;")</f>
        <v xml:space="preserve">$0.00 </v>
      </c>
    </row>
    <row r="207" spans="1:4" ht="24.75" customHeight="1" x14ac:dyDescent="0.25">
      <c r="A207" s="66" t="s">
        <v>141</v>
      </c>
      <c r="B207" s="27" t="s">
        <v>105</v>
      </c>
      <c r="C207" s="36">
        <v>0</v>
      </c>
      <c r="D207" s="37" t="str">
        <f>TEXT(Table3122[[#This Row],[Price]],"$#,##0.00 ;")</f>
        <v xml:space="preserve">$0.00 </v>
      </c>
    </row>
    <row r="208" spans="1:4" ht="24.75" customHeight="1" x14ac:dyDescent="0.25">
      <c r="A208" s="31" t="s">
        <v>132</v>
      </c>
      <c r="B208" s="27" t="s">
        <v>105</v>
      </c>
      <c r="C208" s="36">
        <v>0</v>
      </c>
      <c r="D208" s="37" t="str">
        <f>TEXT(Table3122[[#This Row],[Price]],"$#,##0.00 ;")</f>
        <v xml:space="preserve">$0.00 </v>
      </c>
    </row>
    <row r="209" spans="1:4" ht="24.75" customHeight="1" x14ac:dyDescent="0.25">
      <c r="A209" s="66" t="s">
        <v>134</v>
      </c>
      <c r="B209" s="27" t="s">
        <v>105</v>
      </c>
      <c r="C209" s="36">
        <v>0</v>
      </c>
      <c r="D209" s="37" t="str">
        <f>TEXT(Table3122[[#This Row],[Price]],"$#,##0.00 ;")</f>
        <v xml:space="preserve">$0.00 </v>
      </c>
    </row>
    <row r="210" spans="1:4" ht="24.75" customHeight="1" x14ac:dyDescent="0.25">
      <c r="A210" s="66" t="s">
        <v>171</v>
      </c>
      <c r="B210" s="27" t="s">
        <v>105</v>
      </c>
      <c r="C210" s="36">
        <v>0</v>
      </c>
      <c r="D210" s="37" t="str">
        <f>TEXT(Table3122[[#This Row],[Price]],"$#,##0.00 ;")</f>
        <v xml:space="preserve">$0.00 </v>
      </c>
    </row>
    <row r="211" spans="1:4" ht="24.75" customHeight="1" x14ac:dyDescent="0.25">
      <c r="A211" s="66" t="s">
        <v>135</v>
      </c>
      <c r="B211" s="27" t="s">
        <v>105</v>
      </c>
      <c r="C211" s="36">
        <v>0</v>
      </c>
      <c r="D211" s="37" t="str">
        <f>TEXT(Table3122[[#This Row],[Price]],"$#,##0.00 ;")</f>
        <v xml:space="preserve">$0.00 </v>
      </c>
    </row>
    <row r="212" spans="1:4" ht="24.75" customHeight="1" x14ac:dyDescent="0.25">
      <c r="A212" s="66" t="s">
        <v>172</v>
      </c>
      <c r="B212" s="27" t="s">
        <v>105</v>
      </c>
      <c r="C212" s="36">
        <v>0</v>
      </c>
      <c r="D212" s="37" t="str">
        <f>TEXT(Table3122[[#This Row],[Price]],"$#,##0.00 ;")</f>
        <v xml:space="preserve">$0.00 </v>
      </c>
    </row>
    <row r="213" spans="1:4" ht="24.75" customHeight="1" x14ac:dyDescent="0.25">
      <c r="A213" s="66" t="s">
        <v>146</v>
      </c>
      <c r="B213" s="27" t="s">
        <v>105</v>
      </c>
      <c r="C213" s="36">
        <v>0</v>
      </c>
      <c r="D213" s="55" t="str">
        <f>TEXT(Table3122[[#This Row],[Price]],"$#,##0.00 ;")</f>
        <v xml:space="preserve">$0.00 </v>
      </c>
    </row>
    <row r="214" spans="1:4" ht="24.75" customHeight="1" x14ac:dyDescent="0.25">
      <c r="A214" s="66" t="s">
        <v>147</v>
      </c>
      <c r="B214" s="27" t="s">
        <v>105</v>
      </c>
      <c r="C214" s="36">
        <v>0</v>
      </c>
      <c r="D214" s="55" t="str">
        <f>TEXT(Table3122[[#This Row],[Price]],"$#,##0.00 ;")</f>
        <v xml:space="preserve">$0.00 </v>
      </c>
    </row>
    <row r="215" spans="1:4" ht="24.75" customHeight="1" x14ac:dyDescent="0.25">
      <c r="A215" s="66" t="s">
        <v>137</v>
      </c>
      <c r="B215" s="27" t="s">
        <v>105</v>
      </c>
      <c r="C215" s="36">
        <v>0</v>
      </c>
      <c r="D215" s="55" t="str">
        <f>TEXT(Table3122[[#This Row],[Price]],"$#,##0.00 ;")</f>
        <v xml:space="preserve">$0.00 </v>
      </c>
    </row>
    <row r="216" spans="1:4" ht="24.75" customHeight="1" x14ac:dyDescent="0.25">
      <c r="A216" s="66" t="s">
        <v>138</v>
      </c>
      <c r="B216" s="27" t="s">
        <v>105</v>
      </c>
      <c r="C216" s="36">
        <v>0</v>
      </c>
      <c r="D216" s="37" t="str">
        <f>TEXT(Table3122[[#This Row],[Price]],"$#,##0.00 ;")</f>
        <v xml:space="preserve">$0.00 </v>
      </c>
    </row>
    <row r="217" spans="1:4" ht="24.75" customHeight="1" x14ac:dyDescent="0.25">
      <c r="A217" s="76" t="s">
        <v>173</v>
      </c>
      <c r="B217" s="27" t="s">
        <v>105</v>
      </c>
      <c r="C217" s="36">
        <v>0</v>
      </c>
      <c r="D217" s="37" t="str">
        <f>TEXT(Table3122[[#This Row],[Price]],"$#,##0.00 ;")</f>
        <v xml:space="preserve">$0.00 </v>
      </c>
    </row>
    <row r="218" spans="1:4" ht="24.75" customHeight="1" x14ac:dyDescent="0.25">
      <c r="A218" s="66" t="s">
        <v>174</v>
      </c>
      <c r="B218" s="27" t="s">
        <v>105</v>
      </c>
      <c r="C218" s="36">
        <v>0</v>
      </c>
      <c r="D218" s="37" t="str">
        <f>TEXT(Table3122[[#This Row],[Price]],"$#,##0.00 ;")</f>
        <v xml:space="preserve">$0.00 </v>
      </c>
    </row>
    <row r="219" spans="1:4" ht="24.75" customHeight="1" x14ac:dyDescent="0.25">
      <c r="A219" s="66" t="s">
        <v>175</v>
      </c>
      <c r="B219" s="27" t="s">
        <v>105</v>
      </c>
      <c r="C219" s="36">
        <v>0</v>
      </c>
      <c r="D219" s="37" t="str">
        <f>TEXT(Table3122[[#This Row],[Price]],"$#,##0.00 ;")</f>
        <v xml:space="preserve">$0.00 </v>
      </c>
    </row>
    <row r="220" spans="1:4" ht="24.75" customHeight="1" x14ac:dyDescent="0.25">
      <c r="A220" s="66" t="s">
        <v>176</v>
      </c>
      <c r="B220" s="27" t="s">
        <v>105</v>
      </c>
      <c r="C220" s="36">
        <v>0</v>
      </c>
      <c r="D220" s="37" t="str">
        <f>TEXT(Table3122[[#This Row],[Price]],"$#,##0.00 ;")</f>
        <v xml:space="preserve">$0.00 </v>
      </c>
    </row>
    <row r="221" spans="1:4" ht="24.75" customHeight="1" x14ac:dyDescent="0.25">
      <c r="A221" s="66" t="s">
        <v>177</v>
      </c>
      <c r="B221" s="27" t="s">
        <v>105</v>
      </c>
      <c r="C221" s="36">
        <v>0</v>
      </c>
      <c r="D221" s="37" t="str">
        <f>TEXT(Table3122[[#This Row],[Price]],"$#,##0.00 ;")</f>
        <v xml:space="preserve">$0.00 </v>
      </c>
    </row>
    <row r="222" spans="1:4" ht="24.75" customHeight="1" x14ac:dyDescent="0.25">
      <c r="A222" s="66" t="s">
        <v>178</v>
      </c>
      <c r="B222" s="27" t="s">
        <v>105</v>
      </c>
      <c r="C222" s="36">
        <v>0</v>
      </c>
      <c r="D222" s="37" t="str">
        <f>TEXT(Table3122[[#This Row],[Price]],"$#,##0.00 ;")</f>
        <v xml:space="preserve">$0.00 </v>
      </c>
    </row>
    <row r="223" spans="1:4" ht="24.75" customHeight="1" x14ac:dyDescent="0.25">
      <c r="A223" s="66" t="s">
        <v>179</v>
      </c>
      <c r="B223" s="27" t="s">
        <v>117</v>
      </c>
      <c r="C223" s="36">
        <v>589</v>
      </c>
      <c r="D223" s="37" t="str">
        <f>TEXT(Table3122[[#This Row],[Price]],"$#,##0.00 ;")</f>
        <v xml:space="preserve">$589.00 </v>
      </c>
    </row>
    <row r="224" spans="1:4" ht="24.75" customHeight="1" x14ac:dyDescent="0.25">
      <c r="A224" s="66" t="s">
        <v>180</v>
      </c>
      <c r="B224" s="27" t="s">
        <v>117</v>
      </c>
      <c r="C224" s="36">
        <v>99.95</v>
      </c>
      <c r="D224" s="37" t="str">
        <f>TEXT(Table3122[[#This Row],[Price]],"$#,##0.00 ;")</f>
        <v xml:space="preserve">$99.95 </v>
      </c>
    </row>
    <row r="225" spans="1:4" ht="24.75" customHeight="1" x14ac:dyDescent="0.25">
      <c r="A225" s="61" t="s">
        <v>181</v>
      </c>
      <c r="B225" s="27" t="s">
        <v>117</v>
      </c>
      <c r="C225" s="62">
        <v>269</v>
      </c>
      <c r="D225" s="37" t="str">
        <f>TEXT(Table3122[[#This Row],[Price]],"$#,##0.00 ;")</f>
        <v xml:space="preserve">$269.00 </v>
      </c>
    </row>
    <row r="226" spans="1:4" ht="24.75" customHeight="1" x14ac:dyDescent="0.25">
      <c r="A226" s="61" t="s">
        <v>182</v>
      </c>
      <c r="B226" s="27" t="s">
        <v>117</v>
      </c>
      <c r="C226" s="62" t="s">
        <v>126</v>
      </c>
      <c r="D226" s="37" t="str">
        <f>TEXT(Table3122[[#This Row],[Price]],"$#,##0.00 ;")</f>
        <v>Call for Pricing</v>
      </c>
    </row>
    <row r="227" spans="1:4" ht="15" customHeight="1" x14ac:dyDescent="0.25">
      <c r="A227" s="61"/>
      <c r="B227" s="27"/>
      <c r="C227" s="62"/>
    </row>
    <row r="228" spans="1:4" s="124" customFormat="1" ht="15" customHeight="1" x14ac:dyDescent="0.25">
      <c r="A228" s="117" t="s">
        <v>98</v>
      </c>
      <c r="B228" s="118"/>
      <c r="C228" s="119" t="s">
        <v>99</v>
      </c>
      <c r="D228" s="123"/>
    </row>
    <row r="229" spans="1:4" ht="24.75" customHeight="1" x14ac:dyDescent="0.25">
      <c r="A229" s="28" t="s">
        <v>36</v>
      </c>
      <c r="B229" s="29"/>
      <c r="C229" s="30">
        <f>Engine!C14</f>
        <v>11995</v>
      </c>
      <c r="D229" s="53"/>
    </row>
    <row r="230" spans="1:4" ht="24.75" customHeight="1" x14ac:dyDescent="0.25">
      <c r="A230" s="128" t="s">
        <v>101</v>
      </c>
      <c r="B230" s="128"/>
      <c r="C230" s="128"/>
      <c r="D230" s="35"/>
    </row>
    <row r="231" spans="1:4" ht="24.75" customHeight="1" x14ac:dyDescent="0.25">
      <c r="A231" s="22" t="s">
        <v>102</v>
      </c>
      <c r="B231" s="23" t="s">
        <v>103</v>
      </c>
      <c r="C231" s="24" t="s">
        <v>2</v>
      </c>
      <c r="D231" s="54" t="s">
        <v>3</v>
      </c>
    </row>
    <row r="232" spans="1:4" ht="24.75" customHeight="1" x14ac:dyDescent="0.25">
      <c r="A232" s="31" t="s">
        <v>183</v>
      </c>
      <c r="B232" s="27" t="s">
        <v>105</v>
      </c>
      <c r="C232" s="36">
        <v>0</v>
      </c>
      <c r="D232" s="37" t="str">
        <f>TEXT(Table3223[[#This Row],[Price]],"$#,##0.00 ;")</f>
        <v xml:space="preserve">$0.00 </v>
      </c>
    </row>
    <row r="233" spans="1:4" ht="24.75" customHeight="1" x14ac:dyDescent="0.25">
      <c r="A233" s="31" t="s">
        <v>184</v>
      </c>
      <c r="B233" s="27" t="s">
        <v>105</v>
      </c>
      <c r="C233" s="36">
        <v>0</v>
      </c>
      <c r="D233" s="37" t="str">
        <f>TEXT(Table3223[[#This Row],[Price]],"$#,##0.00 ;")</f>
        <v xml:space="preserve">$0.00 </v>
      </c>
    </row>
    <row r="234" spans="1:4" ht="24.75" customHeight="1" x14ac:dyDescent="0.25">
      <c r="A234" s="31" t="s">
        <v>185</v>
      </c>
      <c r="B234" s="27" t="s">
        <v>105</v>
      </c>
      <c r="C234" s="36">
        <v>0</v>
      </c>
      <c r="D234" s="37" t="str">
        <f>TEXT(Table3223[[#This Row],[Price]],"$#,##0.00 ;")</f>
        <v xml:space="preserve">$0.00 </v>
      </c>
    </row>
    <row r="235" spans="1:4" ht="24.75" customHeight="1" x14ac:dyDescent="0.25">
      <c r="A235" s="31" t="s">
        <v>132</v>
      </c>
      <c r="B235" s="27" t="s">
        <v>105</v>
      </c>
      <c r="C235" s="36">
        <v>0</v>
      </c>
      <c r="D235" s="37" t="str">
        <f>TEXT(Table3223[[#This Row],[Price]],"$#,##0.00 ;")</f>
        <v xml:space="preserve">$0.00 </v>
      </c>
    </row>
    <row r="236" spans="1:4" ht="24.75" customHeight="1" x14ac:dyDescent="0.25">
      <c r="A236" s="31" t="s">
        <v>186</v>
      </c>
      <c r="B236" s="27" t="s">
        <v>105</v>
      </c>
      <c r="C236" s="36">
        <v>0</v>
      </c>
      <c r="D236" s="37" t="str">
        <f>TEXT(Table3223[[#This Row],[Price]],"$#,##0.00 ;")</f>
        <v xml:space="preserve">$0.00 </v>
      </c>
    </row>
    <row r="237" spans="1:4" ht="24.75" customHeight="1" x14ac:dyDescent="0.25">
      <c r="A237" s="31" t="s">
        <v>135</v>
      </c>
      <c r="B237" s="27" t="s">
        <v>105</v>
      </c>
      <c r="C237" s="36">
        <v>0</v>
      </c>
      <c r="D237" s="37" t="str">
        <f>TEXT(Table3223[[#This Row],[Price]],"$#,##0.00 ;")</f>
        <v xml:space="preserve">$0.00 </v>
      </c>
    </row>
    <row r="238" spans="1:4" ht="24.75" customHeight="1" x14ac:dyDescent="0.25">
      <c r="A238" s="31" t="s">
        <v>143</v>
      </c>
      <c r="B238" s="27" t="s">
        <v>105</v>
      </c>
      <c r="C238" s="36">
        <v>0</v>
      </c>
      <c r="D238" s="37" t="str">
        <f>TEXT(Table3223[[#This Row],[Price]],"$#,##0.00 ;")</f>
        <v xml:space="preserve">$0.00 </v>
      </c>
    </row>
    <row r="239" spans="1:4" ht="24.75" customHeight="1" x14ac:dyDescent="0.25">
      <c r="A239" s="31" t="s">
        <v>146</v>
      </c>
      <c r="B239" s="27" t="s">
        <v>105</v>
      </c>
      <c r="C239" s="36">
        <v>0</v>
      </c>
      <c r="D239" s="37" t="str">
        <f>TEXT(Table3223[[#This Row],[Price]],"$#,##0.00 ;")</f>
        <v xml:space="preserve">$0.00 </v>
      </c>
    </row>
    <row r="240" spans="1:4" ht="24.75" customHeight="1" x14ac:dyDescent="0.25">
      <c r="A240" s="66" t="s">
        <v>147</v>
      </c>
      <c r="B240" s="27" t="s">
        <v>105</v>
      </c>
      <c r="C240" s="36">
        <v>0</v>
      </c>
      <c r="D240" s="37" t="str">
        <f>TEXT(Table3223[[#This Row],[Price]],"$#,##0.00 ;")</f>
        <v xml:space="preserve">$0.00 </v>
      </c>
    </row>
    <row r="241" spans="1:4" ht="24.75" customHeight="1" x14ac:dyDescent="0.25">
      <c r="A241" s="31" t="s">
        <v>138</v>
      </c>
      <c r="B241" s="27" t="s">
        <v>105</v>
      </c>
      <c r="C241" s="36">
        <v>0</v>
      </c>
      <c r="D241" s="37" t="str">
        <f>TEXT(Table3223[[#This Row],[Price]],"$#,##0.00 ;")</f>
        <v xml:space="preserve">$0.00 </v>
      </c>
    </row>
    <row r="242" spans="1:4" ht="24.75" customHeight="1" x14ac:dyDescent="0.25">
      <c r="A242" s="31" t="s">
        <v>187</v>
      </c>
      <c r="B242" s="27" t="s">
        <v>105</v>
      </c>
      <c r="C242" s="36">
        <v>0</v>
      </c>
      <c r="D242" s="37" t="str">
        <f>TEXT(Table3223[[#This Row],[Price]],"$#,##0.00 ;")</f>
        <v xml:space="preserve">$0.00 </v>
      </c>
    </row>
    <row r="243" spans="1:4" ht="24.75" customHeight="1" x14ac:dyDescent="0.25">
      <c r="A243" s="61" t="s">
        <v>188</v>
      </c>
      <c r="B243" s="39" t="s">
        <v>105</v>
      </c>
      <c r="C243" s="62">
        <v>0</v>
      </c>
      <c r="D243" s="37" t="str">
        <f>TEXT(Table3223[[#This Row],[Price]],"$#,##0.00 ;")</f>
        <v xml:space="preserve">$0.00 </v>
      </c>
    </row>
    <row r="244" spans="1:4" ht="24.75" customHeight="1" x14ac:dyDescent="0.25">
      <c r="A244" s="31" t="s">
        <v>189</v>
      </c>
      <c r="B244" s="27" t="s">
        <v>105</v>
      </c>
      <c r="C244" s="36">
        <v>0</v>
      </c>
      <c r="D244" s="37" t="str">
        <f>TEXT(Table3223[[#This Row],[Price]],"$#,##0.00 ;")</f>
        <v xml:space="preserve">$0.00 </v>
      </c>
    </row>
    <row r="245" spans="1:4" ht="24.75" customHeight="1" x14ac:dyDescent="0.25">
      <c r="A245" s="31" t="s">
        <v>190</v>
      </c>
      <c r="B245" s="27" t="s">
        <v>105</v>
      </c>
      <c r="C245" s="36">
        <v>0</v>
      </c>
      <c r="D245" s="37" t="str">
        <f>TEXT(Table3223[[#This Row],[Price]],"$#,##0.00 ;")</f>
        <v xml:space="preserve">$0.00 </v>
      </c>
    </row>
    <row r="246" spans="1:4" ht="24.75" customHeight="1" x14ac:dyDescent="0.25">
      <c r="A246" s="31" t="s">
        <v>191</v>
      </c>
      <c r="B246" s="27" t="s">
        <v>105</v>
      </c>
      <c r="C246" s="36">
        <v>0</v>
      </c>
      <c r="D246" s="37" t="str">
        <f>TEXT(Table3223[[#This Row],[Price]],"$#,##0.00 ;")</f>
        <v xml:space="preserve">$0.00 </v>
      </c>
    </row>
    <row r="247" spans="1:4" ht="24.75" customHeight="1" x14ac:dyDescent="0.25">
      <c r="A247" s="31" t="s">
        <v>192</v>
      </c>
      <c r="B247" s="27" t="s">
        <v>105</v>
      </c>
      <c r="C247" s="36">
        <v>0</v>
      </c>
      <c r="D247" s="37" t="str">
        <f>TEXT(Table3223[[#This Row],[Price]],"$#,##0.00 ;")</f>
        <v xml:space="preserve">$0.00 </v>
      </c>
    </row>
    <row r="248" spans="1:4" ht="24.75" customHeight="1" x14ac:dyDescent="0.25">
      <c r="A248" s="61" t="s">
        <v>193</v>
      </c>
      <c r="B248" s="39" t="s">
        <v>117</v>
      </c>
      <c r="C248" s="62">
        <v>395</v>
      </c>
      <c r="D248" s="37" t="str">
        <f>TEXT(Table3223[[#This Row],[Price]],"$#,##0.00 ;")</f>
        <v xml:space="preserve">$395.00 </v>
      </c>
    </row>
    <row r="249" spans="1:4" ht="24.75" customHeight="1" x14ac:dyDescent="0.25">
      <c r="A249" s="61" t="s">
        <v>194</v>
      </c>
      <c r="B249" s="39" t="s">
        <v>117</v>
      </c>
      <c r="C249" s="62">
        <v>289</v>
      </c>
      <c r="D249" s="37" t="str">
        <f>TEXT(Table3223[[#This Row],[Price]],"$#,##0.00 ;")</f>
        <v xml:space="preserve">$289.00 </v>
      </c>
    </row>
    <row r="250" spans="1:4" ht="24.75" customHeight="1" x14ac:dyDescent="0.25">
      <c r="A250" s="61" t="s">
        <v>195</v>
      </c>
      <c r="B250" s="39" t="s">
        <v>117</v>
      </c>
      <c r="C250" s="81" t="s">
        <v>126</v>
      </c>
      <c r="D250" s="37" t="str">
        <f>TEXT(Table3223[[#This Row],[Price]],"$#,##0.00 ;")</f>
        <v>Call for Pricing</v>
      </c>
    </row>
    <row r="251" spans="1:4" ht="24.75" customHeight="1" x14ac:dyDescent="0.25">
      <c r="A251" s="61" t="s">
        <v>196</v>
      </c>
      <c r="B251" s="39" t="s">
        <v>117</v>
      </c>
      <c r="C251" s="62" t="s">
        <v>126</v>
      </c>
      <c r="D251" s="37" t="str">
        <f>TEXT(Table3223[[#This Row],[Price]],"$#,##0.00 ;")</f>
        <v>Call for Pricing</v>
      </c>
    </row>
    <row r="252" spans="1:4" ht="15" customHeight="1" x14ac:dyDescent="0.25">
      <c r="A252" s="61"/>
      <c r="B252" s="27"/>
      <c r="C252" s="62"/>
    </row>
    <row r="253" spans="1:4" s="124" customFormat="1" ht="15" customHeight="1" x14ac:dyDescent="0.25">
      <c r="A253" s="117" t="s">
        <v>98</v>
      </c>
      <c r="B253" s="118"/>
      <c r="C253" s="119" t="s">
        <v>99</v>
      </c>
      <c r="D253" s="123"/>
    </row>
    <row r="254" spans="1:4" ht="24.75" customHeight="1" x14ac:dyDescent="0.25">
      <c r="A254" s="28" t="s">
        <v>42</v>
      </c>
      <c r="B254" s="29"/>
      <c r="C254" s="69" t="str">
        <f>Engine!C16</f>
        <v>Discontinued</v>
      </c>
      <c r="D254" s="68"/>
    </row>
    <row r="255" spans="1:4" ht="24.75" customHeight="1" x14ac:dyDescent="0.25">
      <c r="A255" s="128" t="s">
        <v>101</v>
      </c>
      <c r="B255" s="128"/>
      <c r="C255" s="128"/>
      <c r="D255" s="35"/>
    </row>
    <row r="256" spans="1:4" ht="24.75" customHeight="1" x14ac:dyDescent="0.25">
      <c r="A256" s="63" t="s">
        <v>102</v>
      </c>
      <c r="B256" s="64" t="s">
        <v>103</v>
      </c>
      <c r="C256" s="65" t="s">
        <v>2</v>
      </c>
      <c r="D256" s="54" t="s">
        <v>3</v>
      </c>
    </row>
    <row r="257" spans="1:4" ht="24.75" customHeight="1" x14ac:dyDescent="0.25">
      <c r="A257" s="66" t="s">
        <v>145</v>
      </c>
      <c r="B257" s="27" t="s">
        <v>197</v>
      </c>
      <c r="C257" s="36">
        <v>139</v>
      </c>
      <c r="D257" s="37" t="str">
        <f>TEXT(Table13[[#This Row],[Price]],"$#,##0.00 ;")</f>
        <v xml:space="preserve">$139.00 </v>
      </c>
    </row>
    <row r="258" spans="1:4" ht="24.75" customHeight="1" x14ac:dyDescent="0.25">
      <c r="A258" s="66" t="s">
        <v>149</v>
      </c>
      <c r="B258" s="27" t="s">
        <v>197</v>
      </c>
      <c r="C258" s="36">
        <v>59.95</v>
      </c>
      <c r="D258" s="37" t="str">
        <f>TEXT(Table13[[#This Row],[Price]],"$#,##0.00 ;")</f>
        <v xml:space="preserve">$59.95 </v>
      </c>
    </row>
    <row r="259" spans="1:4" ht="24.75" customHeight="1" x14ac:dyDescent="0.25">
      <c r="A259" s="66" t="s">
        <v>154</v>
      </c>
      <c r="B259" s="27" t="s">
        <v>197</v>
      </c>
      <c r="C259" s="36">
        <v>109</v>
      </c>
      <c r="D259" s="37" t="str">
        <f>TEXT(Table13[[#This Row],[Price]],"$#,##0.00 ;")</f>
        <v xml:space="preserve">$109.00 </v>
      </c>
    </row>
    <row r="260" spans="1:4" ht="24.75" customHeight="1" x14ac:dyDescent="0.25">
      <c r="A260" s="66" t="s">
        <v>153</v>
      </c>
      <c r="B260" s="27" t="s">
        <v>197</v>
      </c>
      <c r="C260" s="36">
        <v>199</v>
      </c>
      <c r="D260" s="37" t="str">
        <f>TEXT(Table13[[#This Row],[Price]],"$#,##0.00 ;")</f>
        <v xml:space="preserve">$199.00 </v>
      </c>
    </row>
    <row r="261" spans="1:4" ht="24.75" customHeight="1" x14ac:dyDescent="0.25">
      <c r="A261" s="66" t="s">
        <v>198</v>
      </c>
      <c r="B261" s="27" t="s">
        <v>197</v>
      </c>
      <c r="C261" s="36">
        <v>44.95</v>
      </c>
      <c r="D261" s="37" t="str">
        <f>TEXT(Table13[[#This Row],[Price]],"$#,##0.00 ;")</f>
        <v xml:space="preserve">$44.95 </v>
      </c>
    </row>
    <row r="262" spans="1:4" ht="24.75" customHeight="1" x14ac:dyDescent="0.25">
      <c r="A262" s="66" t="s">
        <v>165</v>
      </c>
      <c r="B262" s="27" t="s">
        <v>197</v>
      </c>
      <c r="C262" s="36">
        <v>169</v>
      </c>
      <c r="D262" s="37" t="str">
        <f>TEXT(Table13[[#This Row],[Price]],"$#,##0.00 ;")</f>
        <v xml:space="preserve">$169.00 </v>
      </c>
    </row>
    <row r="263" spans="1:4" ht="24.75" customHeight="1" x14ac:dyDescent="0.25">
      <c r="A263" s="66" t="s">
        <v>199</v>
      </c>
      <c r="B263" s="27" t="s">
        <v>197</v>
      </c>
      <c r="C263" s="36">
        <v>159</v>
      </c>
      <c r="D263" s="37" t="str">
        <f>TEXT(Table13[[#This Row],[Price]],"$#,##0.00 ;")</f>
        <v xml:space="preserve">$159.00 </v>
      </c>
    </row>
    <row r="264" spans="1:4" ht="15" customHeight="1" x14ac:dyDescent="0.25">
      <c r="A264" s="66"/>
      <c r="B264" s="27"/>
      <c r="C264" s="36"/>
    </row>
    <row r="265" spans="1:4" s="124" customFormat="1" ht="15" customHeight="1" x14ac:dyDescent="0.25">
      <c r="A265" s="125" t="s">
        <v>98</v>
      </c>
      <c r="B265" s="126"/>
      <c r="C265" s="127" t="s">
        <v>99</v>
      </c>
      <c r="D265" s="123"/>
    </row>
    <row r="266" spans="1:4" ht="24.75" customHeight="1" x14ac:dyDescent="0.25">
      <c r="A266" s="93" t="s">
        <v>39</v>
      </c>
      <c r="B266" s="94"/>
      <c r="C266" s="95">
        <f>Engine!C15</f>
        <v>5099</v>
      </c>
    </row>
    <row r="267" spans="1:4" ht="24.75" customHeight="1" x14ac:dyDescent="0.25">
      <c r="A267" s="129" t="s">
        <v>101</v>
      </c>
      <c r="B267" s="129"/>
      <c r="C267" s="129"/>
      <c r="D267" s="98"/>
    </row>
    <row r="268" spans="1:4" ht="24.75" customHeight="1" x14ac:dyDescent="0.25">
      <c r="A268" s="100" t="s">
        <v>102</v>
      </c>
      <c r="B268" s="96" t="s">
        <v>103</v>
      </c>
      <c r="C268" s="97" t="s">
        <v>2</v>
      </c>
      <c r="D268" s="97" t="s">
        <v>3</v>
      </c>
    </row>
    <row r="269" spans="1:4" ht="24.75" customHeight="1" x14ac:dyDescent="0.25">
      <c r="A269" s="101" t="s">
        <v>141</v>
      </c>
      <c r="B269" s="106" t="s">
        <v>105</v>
      </c>
      <c r="C269" s="102">
        <v>0</v>
      </c>
      <c r="D269" s="99" t="str">
        <f>TEXT(Table23[[#This Row],[Price]],"$#,##0.00 ;")</f>
        <v xml:space="preserve">$0.00 </v>
      </c>
    </row>
    <row r="270" spans="1:4" ht="24.75" customHeight="1" x14ac:dyDescent="0.25">
      <c r="A270" s="66" t="s">
        <v>132</v>
      </c>
      <c r="B270" s="27" t="s">
        <v>105</v>
      </c>
      <c r="C270" s="103">
        <v>0</v>
      </c>
      <c r="D270" s="37" t="str">
        <f>TEXT(Table23[[#This Row],[Price]],"$#,##0.00 ;")</f>
        <v xml:space="preserve">$0.00 </v>
      </c>
    </row>
    <row r="271" spans="1:4" ht="24.75" customHeight="1" x14ac:dyDescent="0.25">
      <c r="A271" s="101" t="s">
        <v>142</v>
      </c>
      <c r="B271" s="106" t="s">
        <v>105</v>
      </c>
      <c r="C271" s="102">
        <v>0</v>
      </c>
      <c r="D271" s="37" t="str">
        <f>TEXT(Table23[[#This Row],[Price]],"$#,##0.00 ;")</f>
        <v xml:space="preserve">$0.00 </v>
      </c>
    </row>
    <row r="272" spans="1:4" ht="24.75" customHeight="1" x14ac:dyDescent="0.25">
      <c r="A272" s="66" t="s">
        <v>134</v>
      </c>
      <c r="B272" s="27" t="s">
        <v>105</v>
      </c>
      <c r="C272" s="103">
        <v>0</v>
      </c>
      <c r="D272" s="37" t="str">
        <f>TEXT(Table23[[#This Row],[Price]],"$#,##0.00 ;")</f>
        <v xml:space="preserve">$0.00 </v>
      </c>
    </row>
    <row r="273" spans="1:4" ht="24.75" customHeight="1" x14ac:dyDescent="0.25">
      <c r="A273" s="101" t="s">
        <v>135</v>
      </c>
      <c r="B273" s="106" t="s">
        <v>105</v>
      </c>
      <c r="C273" s="102">
        <v>0</v>
      </c>
      <c r="D273" s="37" t="str">
        <f>TEXT(Table23[[#This Row],[Price]],"$#,##0.00 ;")</f>
        <v xml:space="preserve">$0.00 </v>
      </c>
    </row>
    <row r="274" spans="1:4" ht="24.75" customHeight="1" x14ac:dyDescent="0.25">
      <c r="A274" s="66" t="s">
        <v>200</v>
      </c>
      <c r="B274" s="27" t="s">
        <v>105</v>
      </c>
      <c r="C274" s="103">
        <v>0</v>
      </c>
      <c r="D274" s="37" t="str">
        <f>TEXT(Table23[[#This Row],[Price]],"$#,##0.00 ;")</f>
        <v xml:space="preserve">$0.00 </v>
      </c>
    </row>
    <row r="275" spans="1:4" ht="24.75" customHeight="1" x14ac:dyDescent="0.25">
      <c r="A275" s="101" t="s">
        <v>146</v>
      </c>
      <c r="B275" s="106" t="s">
        <v>105</v>
      </c>
      <c r="C275" s="102">
        <v>0</v>
      </c>
      <c r="D275" s="37" t="str">
        <f>TEXT(Table23[[#This Row],[Price]],"$#,##0.00 ;")</f>
        <v xml:space="preserve">$0.00 </v>
      </c>
    </row>
    <row r="276" spans="1:4" ht="24.75" customHeight="1" x14ac:dyDescent="0.25">
      <c r="A276" s="66" t="s">
        <v>137</v>
      </c>
      <c r="B276" s="27" t="s">
        <v>105</v>
      </c>
      <c r="C276" s="103">
        <v>0</v>
      </c>
      <c r="D276" s="37" t="str">
        <f>TEXT(Table23[[#This Row],[Price]],"$#,##0.00 ;")</f>
        <v xml:space="preserve">$0.00 </v>
      </c>
    </row>
    <row r="277" spans="1:4" ht="24.75" customHeight="1" x14ac:dyDescent="0.25">
      <c r="A277" s="101" t="s">
        <v>162</v>
      </c>
      <c r="B277" s="107" t="s">
        <v>117</v>
      </c>
      <c r="C277" s="102">
        <v>395</v>
      </c>
      <c r="D277" s="37" t="str">
        <f>TEXT(Table23[[#This Row],[Price]],"$#,##0.00 ;")</f>
        <v xml:space="preserve">$395.00 </v>
      </c>
    </row>
    <row r="278" spans="1:4" ht="24.75" customHeight="1" x14ac:dyDescent="0.25">
      <c r="A278" s="66" t="s">
        <v>153</v>
      </c>
      <c r="B278" s="108" t="s">
        <v>117</v>
      </c>
      <c r="C278" s="103">
        <v>259</v>
      </c>
      <c r="D278" s="37" t="str">
        <f>TEXT(Table23[[#This Row],[Price]],"$#,##0.00 ;")</f>
        <v xml:space="preserve">$259.00 </v>
      </c>
    </row>
    <row r="279" spans="1:4" ht="24.75" customHeight="1" x14ac:dyDescent="0.25">
      <c r="A279" s="104" t="s">
        <v>154</v>
      </c>
      <c r="B279" s="109" t="s">
        <v>117</v>
      </c>
      <c r="C279" s="105">
        <v>149</v>
      </c>
      <c r="D279" s="37" t="str">
        <f>TEXT(Table23[[#This Row],[Price]],"$#,##0.00 ;")</f>
        <v xml:space="preserve">$149.00 </v>
      </c>
    </row>
    <row r="280" spans="1:4" ht="24.75" customHeight="1" x14ac:dyDescent="0.25">
      <c r="A280" s="66" t="s">
        <v>201</v>
      </c>
      <c r="B280" s="108" t="s">
        <v>117</v>
      </c>
      <c r="C280" s="31" t="s">
        <v>126</v>
      </c>
      <c r="D280" s="37" t="str">
        <f>TEXT(Table23[[#This Row],[Price]],"$#,##0.00 ;")</f>
        <v>Call for Pricing</v>
      </c>
    </row>
    <row r="281" spans="1:4" ht="15" customHeight="1" x14ac:dyDescent="0.25">
      <c r="A281" s="66"/>
      <c r="B281" s="27"/>
      <c r="C281" s="36"/>
    </row>
    <row r="282" spans="1:4" s="124" customFormat="1" ht="15" customHeight="1" x14ac:dyDescent="0.25">
      <c r="A282" s="117" t="s">
        <v>98</v>
      </c>
      <c r="B282" s="118"/>
      <c r="C282" s="119" t="s">
        <v>99</v>
      </c>
      <c r="D282" s="123"/>
    </row>
    <row r="283" spans="1:4" ht="24.75" customHeight="1" x14ac:dyDescent="0.25">
      <c r="A283" s="28" t="s">
        <v>47</v>
      </c>
      <c r="B283" s="29"/>
      <c r="C283" s="30">
        <f>Engine!C19</f>
        <v>2139</v>
      </c>
      <c r="D283" s="53"/>
    </row>
    <row r="284" spans="1:4" ht="24.75" customHeight="1" x14ac:dyDescent="0.25">
      <c r="A284" s="128" t="s">
        <v>101</v>
      </c>
      <c r="B284" s="128"/>
      <c r="C284" s="128"/>
      <c r="D284" s="35"/>
    </row>
    <row r="285" spans="1:4" ht="24.75" customHeight="1" x14ac:dyDescent="0.25">
      <c r="A285" s="63" t="s">
        <v>102</v>
      </c>
      <c r="B285" s="70" t="s">
        <v>103</v>
      </c>
      <c r="C285" s="71" t="s">
        <v>2</v>
      </c>
      <c r="D285" s="54" t="s">
        <v>3</v>
      </c>
    </row>
    <row r="286" spans="1:4" ht="24.75" customHeight="1" x14ac:dyDescent="0.25">
      <c r="A286" s="66" t="s">
        <v>140</v>
      </c>
      <c r="B286" s="27" t="s">
        <v>105</v>
      </c>
      <c r="C286" s="36">
        <v>0</v>
      </c>
      <c r="D286" s="37" t="str">
        <f>TEXT(Table14[[#This Row],[Price]],"$#,##0.00 ;")</f>
        <v xml:space="preserve">$0.00 </v>
      </c>
    </row>
    <row r="287" spans="1:4" ht="24.75" customHeight="1" x14ac:dyDescent="0.25">
      <c r="A287" s="66" t="s">
        <v>132</v>
      </c>
      <c r="B287" s="27" t="s">
        <v>105</v>
      </c>
      <c r="C287" s="36">
        <v>0</v>
      </c>
      <c r="D287" s="37" t="str">
        <f>TEXT(Table14[[#This Row],[Price]],"$#,##0.00 ;")</f>
        <v xml:space="preserve">$0.00 </v>
      </c>
    </row>
    <row r="288" spans="1:4" ht="24.75" customHeight="1" x14ac:dyDescent="0.25">
      <c r="A288" s="66" t="s">
        <v>202</v>
      </c>
      <c r="B288" s="27" t="s">
        <v>105</v>
      </c>
      <c r="C288" s="36">
        <v>0</v>
      </c>
      <c r="D288" s="37" t="str">
        <f>TEXT(Table14[[#This Row],[Price]],"$#,##0.00 ;")</f>
        <v xml:space="preserve">$0.00 </v>
      </c>
    </row>
    <row r="289" spans="1:4" ht="24.75" customHeight="1" x14ac:dyDescent="0.25">
      <c r="A289" s="66" t="s">
        <v>203</v>
      </c>
      <c r="B289" s="27" t="s">
        <v>105</v>
      </c>
      <c r="C289" s="36">
        <v>0</v>
      </c>
      <c r="D289" s="37" t="str">
        <f>TEXT(Table14[[#This Row],[Price]],"$#,##0.00 ;")</f>
        <v xml:space="preserve">$0.00 </v>
      </c>
    </row>
    <row r="290" spans="1:4" ht="24.75" customHeight="1" x14ac:dyDescent="0.25">
      <c r="A290" s="66" t="s">
        <v>135</v>
      </c>
      <c r="B290" s="27" t="s">
        <v>105</v>
      </c>
      <c r="C290" s="36">
        <v>0</v>
      </c>
      <c r="D290" s="37" t="str">
        <f>TEXT(Table14[[#This Row],[Price]],"$#,##0.00 ;")</f>
        <v xml:space="preserve">$0.00 </v>
      </c>
    </row>
    <row r="291" spans="1:4" ht="24.75" customHeight="1" x14ac:dyDescent="0.25">
      <c r="A291" s="66" t="s">
        <v>204</v>
      </c>
      <c r="B291" s="27" t="s">
        <v>105</v>
      </c>
      <c r="C291" s="36">
        <v>0</v>
      </c>
      <c r="D291" s="37" t="str">
        <f>TEXT(Table14[[#This Row],[Price]],"$#,##0.00 ;")</f>
        <v xml:space="preserve">$0.00 </v>
      </c>
    </row>
    <row r="292" spans="1:4" ht="24.75" customHeight="1" x14ac:dyDescent="0.25">
      <c r="A292" s="66" t="s">
        <v>205</v>
      </c>
      <c r="B292" s="27" t="s">
        <v>105</v>
      </c>
      <c r="C292" s="36">
        <v>0</v>
      </c>
      <c r="D292" s="37" t="str">
        <f>TEXT(Table14[[#This Row],[Price]],"$#,##0.00 ;")</f>
        <v xml:space="preserve">$0.00 </v>
      </c>
    </row>
    <row r="293" spans="1:4" ht="24.75" customHeight="1" x14ac:dyDescent="0.25">
      <c r="A293" s="66" t="s">
        <v>206</v>
      </c>
      <c r="B293" s="27" t="s">
        <v>105</v>
      </c>
      <c r="C293" s="36">
        <v>0</v>
      </c>
      <c r="D293" s="37" t="str">
        <f>TEXT(Table14[[#This Row],[Price]],"$#,##0.00 ;")</f>
        <v xml:space="preserve">$0.00 </v>
      </c>
    </row>
    <row r="294" spans="1:4" ht="24.75" customHeight="1" x14ac:dyDescent="0.25">
      <c r="A294" s="66" t="s">
        <v>138</v>
      </c>
      <c r="B294" s="27" t="s">
        <v>105</v>
      </c>
      <c r="C294" s="36">
        <v>0</v>
      </c>
      <c r="D294" s="37" t="str">
        <f>TEXT(Table14[[#This Row],[Price]],"$#,##0.00 ;")</f>
        <v xml:space="preserve">$0.00 </v>
      </c>
    </row>
    <row r="295" spans="1:4" ht="24.75" customHeight="1" x14ac:dyDescent="0.25">
      <c r="A295" s="66" t="s">
        <v>207</v>
      </c>
      <c r="B295" s="27" t="s">
        <v>105</v>
      </c>
      <c r="C295" s="36">
        <v>0</v>
      </c>
      <c r="D295" s="37" t="str">
        <f>TEXT(Table14[[#This Row],[Price]],"$#,##0.00 ;")</f>
        <v xml:space="preserve">$0.00 </v>
      </c>
    </row>
    <row r="296" spans="1:4" ht="24.75" customHeight="1" x14ac:dyDescent="0.25">
      <c r="A296" s="66" t="s">
        <v>208</v>
      </c>
      <c r="B296" s="27" t="s">
        <v>105</v>
      </c>
      <c r="C296" s="36">
        <v>0</v>
      </c>
      <c r="D296" s="37" t="str">
        <f>TEXT(Table14[[#This Row],[Price]],"$#,##0.00 ;")</f>
        <v xml:space="preserve">$0.00 </v>
      </c>
    </row>
    <row r="297" spans="1:4" ht="24.75" customHeight="1" x14ac:dyDescent="0.25">
      <c r="A297" s="66" t="s">
        <v>209</v>
      </c>
      <c r="B297" s="27" t="s">
        <v>105</v>
      </c>
      <c r="C297" s="36">
        <v>0</v>
      </c>
      <c r="D297" s="37" t="str">
        <f>TEXT(Table14[[#This Row],[Price]],"$#,##0.00 ;")</f>
        <v xml:space="preserve">$0.00 </v>
      </c>
    </row>
    <row r="298" spans="1:4" ht="24.75" customHeight="1" x14ac:dyDescent="0.25">
      <c r="A298" s="66" t="s">
        <v>210</v>
      </c>
      <c r="B298" s="27" t="s">
        <v>117</v>
      </c>
      <c r="C298" s="36">
        <v>499</v>
      </c>
      <c r="D298" s="37" t="str">
        <f>TEXT(Table14[[#This Row],[Price]],"$#,##0.00 ;")</f>
        <v xml:space="preserve">$499.00 </v>
      </c>
    </row>
    <row r="299" spans="1:4" ht="24.75" customHeight="1" x14ac:dyDescent="0.25">
      <c r="A299" s="72" t="s">
        <v>211</v>
      </c>
      <c r="B299" s="27" t="s">
        <v>117</v>
      </c>
      <c r="C299" s="36">
        <v>129</v>
      </c>
      <c r="D299" s="37" t="str">
        <f>TEXT(Table14[[#This Row],[Price]],"$#,##0.00 ;")</f>
        <v xml:space="preserve">$129.00 </v>
      </c>
    </row>
    <row r="300" spans="1:4" ht="24.75" customHeight="1" x14ac:dyDescent="0.25">
      <c r="A300" s="66" t="s">
        <v>133</v>
      </c>
      <c r="B300" s="27" t="s">
        <v>117</v>
      </c>
      <c r="C300" s="36">
        <v>69</v>
      </c>
      <c r="D300" s="37" t="str">
        <f>TEXT(Table14[[#This Row],[Price]],"$#,##0.00 ;")</f>
        <v xml:space="preserve">$69.00 </v>
      </c>
    </row>
    <row r="301" spans="1:4" ht="24.75" customHeight="1" x14ac:dyDescent="0.25">
      <c r="A301" s="66" t="s">
        <v>141</v>
      </c>
      <c r="B301" s="27" t="s">
        <v>117</v>
      </c>
      <c r="C301" s="36">
        <v>138</v>
      </c>
      <c r="D301" s="37" t="str">
        <f>TEXT(Table14[[#This Row],[Price]],"$#,##0.00 ;")</f>
        <v xml:space="preserve">$138.00 </v>
      </c>
    </row>
    <row r="302" spans="1:4" ht="24.75" customHeight="1" x14ac:dyDescent="0.25">
      <c r="A302" s="66" t="s">
        <v>212</v>
      </c>
      <c r="B302" s="27" t="s">
        <v>117</v>
      </c>
      <c r="C302" s="36">
        <v>94.95</v>
      </c>
      <c r="D302" s="37" t="str">
        <f>TEXT(Table14[[#This Row],[Price]],"$#,##0.00 ;")</f>
        <v xml:space="preserve">$94.95 </v>
      </c>
    </row>
    <row r="303" spans="1:4" ht="24.75" customHeight="1" x14ac:dyDescent="0.25">
      <c r="A303" s="66" t="s">
        <v>213</v>
      </c>
      <c r="B303" s="27" t="s">
        <v>117</v>
      </c>
      <c r="C303" s="36">
        <v>268</v>
      </c>
      <c r="D303" s="37" t="str">
        <f>TEXT(Table14[[#This Row],[Price]],"$#,##0.00 ;")</f>
        <v xml:space="preserve">$268.00 </v>
      </c>
    </row>
    <row r="304" spans="1:4" ht="24.75" customHeight="1" x14ac:dyDescent="0.25">
      <c r="A304" s="66" t="s">
        <v>181</v>
      </c>
      <c r="B304" s="27" t="s">
        <v>117</v>
      </c>
      <c r="C304" s="36">
        <v>79.95</v>
      </c>
      <c r="D304" s="37" t="str">
        <f>TEXT(Table14[[#This Row],[Price]],"$#,##0.00 ;")</f>
        <v xml:space="preserve">$79.95 </v>
      </c>
    </row>
    <row r="305" spans="1:4" ht="24.75" customHeight="1" x14ac:dyDescent="0.25">
      <c r="A305" s="66" t="s">
        <v>214</v>
      </c>
      <c r="B305" s="27" t="s">
        <v>117</v>
      </c>
      <c r="C305" s="36">
        <v>99.95</v>
      </c>
      <c r="D305" s="37" t="str">
        <f>TEXT(Table14[[#This Row],[Price]],"$#,##0.00 ;")</f>
        <v xml:space="preserve">$99.95 </v>
      </c>
    </row>
    <row r="306" spans="1:4" ht="24.75" customHeight="1" x14ac:dyDescent="0.25">
      <c r="A306" s="66" t="s">
        <v>215</v>
      </c>
      <c r="B306" s="27" t="s">
        <v>117</v>
      </c>
      <c r="C306" s="36">
        <v>109.95</v>
      </c>
      <c r="D306" s="37" t="str">
        <f>TEXT(Table14[[#This Row],[Price]],"$#,##0.00 ;")</f>
        <v xml:space="preserve">$109.95 </v>
      </c>
    </row>
    <row r="307" spans="1:4" ht="24.75" customHeight="1" x14ac:dyDescent="0.25">
      <c r="A307" s="38" t="s">
        <v>216</v>
      </c>
      <c r="B307" s="59" t="s">
        <v>117</v>
      </c>
      <c r="C307" s="40">
        <v>429.95</v>
      </c>
      <c r="D307" s="37" t="str">
        <f>TEXT(Table14[[#This Row],[Price]],"$#,##0.00 ;")</f>
        <v xml:space="preserve">$429.95 </v>
      </c>
    </row>
    <row r="308" spans="1:4" ht="24.75" customHeight="1" x14ac:dyDescent="0.25">
      <c r="A308" s="66" t="s">
        <v>180</v>
      </c>
      <c r="B308" s="27" t="s">
        <v>117</v>
      </c>
      <c r="C308" s="36">
        <v>99.95</v>
      </c>
      <c r="D308" s="37" t="str">
        <f>TEXT(Table14[[#This Row],[Price]],"$#,##0.00 ;")</f>
        <v xml:space="preserve">$99.95 </v>
      </c>
    </row>
    <row r="309" spans="1:4" ht="24.75" customHeight="1" x14ac:dyDescent="0.25">
      <c r="A309" s="66" t="s">
        <v>217</v>
      </c>
      <c r="B309" s="27" t="s">
        <v>117</v>
      </c>
      <c r="C309" s="36">
        <v>299</v>
      </c>
      <c r="D309" s="37" t="str">
        <f>TEXT(Table14[[#This Row],[Price]],"$#,##0.00 ;")</f>
        <v xml:space="preserve">$299.00 </v>
      </c>
    </row>
    <row r="310" spans="1:4" ht="24.75" customHeight="1" x14ac:dyDescent="0.25">
      <c r="A310" s="66" t="s">
        <v>179</v>
      </c>
      <c r="B310" s="27" t="s">
        <v>117</v>
      </c>
      <c r="C310" s="36">
        <v>129</v>
      </c>
      <c r="D310" s="37" t="str">
        <f>TEXT(Table14[[#This Row],[Price]],"$#,##0.00 ;")</f>
        <v xml:space="preserve">$129.00 </v>
      </c>
    </row>
    <row r="311" spans="1:4" ht="24.75" customHeight="1" x14ac:dyDescent="0.25">
      <c r="A311" s="66" t="s">
        <v>218</v>
      </c>
      <c r="B311" s="27" t="s">
        <v>117</v>
      </c>
      <c r="C311" s="36">
        <v>249</v>
      </c>
      <c r="D311" s="37" t="str">
        <f>TEXT(Table14[[#This Row],[Price]],"$#,##0.00 ;")</f>
        <v xml:space="preserve">$249.00 </v>
      </c>
    </row>
    <row r="312" spans="1:4" ht="24.75" customHeight="1" x14ac:dyDescent="0.25">
      <c r="A312" s="66" t="s">
        <v>219</v>
      </c>
      <c r="B312" s="27" t="s">
        <v>117</v>
      </c>
      <c r="C312" s="36">
        <v>895</v>
      </c>
      <c r="D312" s="37" t="str">
        <f>TEXT(Table14[[#This Row],[Price]],"$#,##0.00 ;")</f>
        <v xml:space="preserve">$895.00 </v>
      </c>
    </row>
    <row r="313" spans="1:4" ht="24.75" customHeight="1" x14ac:dyDescent="0.25">
      <c r="A313" s="66" t="s">
        <v>379</v>
      </c>
      <c r="B313" s="27" t="s">
        <v>117</v>
      </c>
      <c r="C313" s="36">
        <v>499</v>
      </c>
      <c r="D313" s="130" t="str">
        <f>TEXT(Table14[[#This Row],[Price]],"$#,##0.00 ;")</f>
        <v xml:space="preserve">$499.00 </v>
      </c>
    </row>
    <row r="314" spans="1:4" ht="15" customHeight="1" x14ac:dyDescent="0.25">
      <c r="A314" s="66"/>
      <c r="B314" s="27"/>
      <c r="C314" s="36"/>
    </row>
    <row r="315" spans="1:4" s="124" customFormat="1" ht="15" customHeight="1" x14ac:dyDescent="0.25">
      <c r="A315" s="117" t="s">
        <v>98</v>
      </c>
      <c r="B315" s="118"/>
      <c r="C315" s="119" t="s">
        <v>99</v>
      </c>
      <c r="D315" s="123"/>
    </row>
    <row r="316" spans="1:4" ht="24.75" customHeight="1" x14ac:dyDescent="0.25">
      <c r="A316" s="28" t="s">
        <v>50</v>
      </c>
      <c r="B316" s="29"/>
      <c r="C316" s="30">
        <f>Engine!C20</f>
        <v>2589</v>
      </c>
      <c r="D316" s="53"/>
    </row>
    <row r="317" spans="1:4" ht="24.75" customHeight="1" x14ac:dyDescent="0.25">
      <c r="A317" s="128" t="s">
        <v>101</v>
      </c>
      <c r="B317" s="128"/>
      <c r="C317" s="128"/>
      <c r="D317" s="35"/>
    </row>
    <row r="318" spans="1:4" ht="24.75" customHeight="1" x14ac:dyDescent="0.25">
      <c r="A318" s="63" t="s">
        <v>102</v>
      </c>
      <c r="B318" s="73" t="s">
        <v>103</v>
      </c>
      <c r="C318" s="71" t="s">
        <v>2</v>
      </c>
      <c r="D318" s="54" t="s">
        <v>3</v>
      </c>
    </row>
    <row r="319" spans="1:4" ht="24.75" customHeight="1" x14ac:dyDescent="0.25">
      <c r="A319" s="66" t="s">
        <v>140</v>
      </c>
      <c r="B319" s="27" t="s">
        <v>105</v>
      </c>
      <c r="C319" s="36">
        <v>0</v>
      </c>
      <c r="D319" s="37" t="str">
        <f>TEXT(Table15[[#This Row],[Price]],"$#,##0.00 ;")</f>
        <v xml:space="preserve">$0.00 </v>
      </c>
    </row>
    <row r="320" spans="1:4" ht="24.75" customHeight="1" x14ac:dyDescent="0.25">
      <c r="A320" s="66" t="s">
        <v>132</v>
      </c>
      <c r="B320" s="27" t="s">
        <v>105</v>
      </c>
      <c r="C320" s="36">
        <v>0</v>
      </c>
      <c r="D320" s="37" t="str">
        <f>TEXT(Table15[[#This Row],[Price]],"$#,##0.00 ;")</f>
        <v xml:space="preserve">$0.00 </v>
      </c>
    </row>
    <row r="321" spans="1:4" ht="24.75" customHeight="1" x14ac:dyDescent="0.25">
      <c r="A321" s="66" t="s">
        <v>202</v>
      </c>
      <c r="B321" s="27" t="s">
        <v>105</v>
      </c>
      <c r="C321" s="36">
        <v>0</v>
      </c>
      <c r="D321" s="37" t="str">
        <f>TEXT(Table15[[#This Row],[Price]],"$#,##0.00 ;")</f>
        <v xml:space="preserve">$0.00 </v>
      </c>
    </row>
    <row r="322" spans="1:4" ht="24.75" customHeight="1" x14ac:dyDescent="0.25">
      <c r="A322" s="66" t="s">
        <v>135</v>
      </c>
      <c r="B322" s="27" t="s">
        <v>105</v>
      </c>
      <c r="C322" s="36">
        <v>0</v>
      </c>
      <c r="D322" s="37" t="str">
        <f>TEXT(Table15[[#This Row],[Price]],"$#,##0.00 ;")</f>
        <v xml:space="preserve">$0.00 </v>
      </c>
    </row>
    <row r="323" spans="1:4" ht="24.75" customHeight="1" x14ac:dyDescent="0.25">
      <c r="A323" s="66" t="s">
        <v>204</v>
      </c>
      <c r="B323" s="27" t="s">
        <v>105</v>
      </c>
      <c r="C323" s="36">
        <v>0</v>
      </c>
      <c r="D323" s="37" t="str">
        <f>TEXT(Table15[[#This Row],[Price]],"$#,##0.00 ;")</f>
        <v xml:space="preserve">$0.00 </v>
      </c>
    </row>
    <row r="324" spans="1:4" ht="24.75" customHeight="1" x14ac:dyDescent="0.25">
      <c r="A324" s="66" t="s">
        <v>205</v>
      </c>
      <c r="B324" s="27" t="s">
        <v>105</v>
      </c>
      <c r="C324" s="36">
        <v>0</v>
      </c>
      <c r="D324" s="37" t="str">
        <f>TEXT(Table15[[#This Row],[Price]],"$#,##0.00 ;")</f>
        <v xml:space="preserve">$0.00 </v>
      </c>
    </row>
    <row r="325" spans="1:4" ht="24.75" customHeight="1" x14ac:dyDescent="0.25">
      <c r="A325" s="66" t="s">
        <v>206</v>
      </c>
      <c r="B325" s="27" t="s">
        <v>105</v>
      </c>
      <c r="C325" s="36">
        <v>0</v>
      </c>
      <c r="D325" s="37" t="str">
        <f>TEXT(Table15[[#This Row],[Price]],"$#,##0.00 ;")</f>
        <v xml:space="preserve">$0.00 </v>
      </c>
    </row>
    <row r="326" spans="1:4" ht="24.75" customHeight="1" x14ac:dyDescent="0.25">
      <c r="A326" s="66" t="s">
        <v>138</v>
      </c>
      <c r="B326" s="27" t="s">
        <v>105</v>
      </c>
      <c r="C326" s="36">
        <v>0</v>
      </c>
      <c r="D326" s="37" t="str">
        <f>TEXT(Table15[[#This Row],[Price]],"$#,##0.00 ;")</f>
        <v xml:space="preserve">$0.00 </v>
      </c>
    </row>
    <row r="327" spans="1:4" ht="24.75" customHeight="1" x14ac:dyDescent="0.25">
      <c r="A327" s="66" t="s">
        <v>207</v>
      </c>
      <c r="B327" s="27" t="s">
        <v>105</v>
      </c>
      <c r="C327" s="36">
        <v>0</v>
      </c>
      <c r="D327" s="37" t="str">
        <f>TEXT(Table15[[#This Row],[Price]],"$#,##0.00 ;")</f>
        <v xml:space="preserve">$0.00 </v>
      </c>
    </row>
    <row r="328" spans="1:4" ht="24.75" customHeight="1" x14ac:dyDescent="0.25">
      <c r="A328" s="66" t="s">
        <v>208</v>
      </c>
      <c r="B328" s="27" t="s">
        <v>105</v>
      </c>
      <c r="C328" s="36">
        <v>0</v>
      </c>
      <c r="D328" s="37" t="str">
        <f>TEXT(Table15[[#This Row],[Price]],"$#,##0.00 ;")</f>
        <v xml:space="preserve">$0.00 </v>
      </c>
    </row>
    <row r="329" spans="1:4" ht="24.75" customHeight="1" x14ac:dyDescent="0.25">
      <c r="A329" s="66" t="s">
        <v>220</v>
      </c>
      <c r="B329" s="27" t="s">
        <v>105</v>
      </c>
      <c r="C329" s="36">
        <v>0</v>
      </c>
      <c r="D329" s="37" t="str">
        <f>TEXT(Table15[[#This Row],[Price]],"$#,##0.00 ;")</f>
        <v xml:space="preserve">$0.00 </v>
      </c>
    </row>
    <row r="330" spans="1:4" ht="24.75" customHeight="1" x14ac:dyDescent="0.25">
      <c r="A330" s="38" t="s">
        <v>221</v>
      </c>
      <c r="B330" s="27" t="s">
        <v>105</v>
      </c>
      <c r="C330" s="36">
        <v>0</v>
      </c>
      <c r="D330" s="37" t="str">
        <f>TEXT(Table15[[#This Row],[Price]],"$#,##0.00 ;")</f>
        <v xml:space="preserve">$0.00 </v>
      </c>
    </row>
    <row r="331" spans="1:4" ht="24.75" customHeight="1" x14ac:dyDescent="0.25">
      <c r="A331" s="61" t="s">
        <v>178</v>
      </c>
      <c r="B331" s="39" t="s">
        <v>105</v>
      </c>
      <c r="C331" s="36">
        <v>0</v>
      </c>
      <c r="D331" s="37" t="str">
        <f>TEXT(Table15[[#This Row],[Price]],"$#,##0.00 ;")</f>
        <v xml:space="preserve">$0.00 </v>
      </c>
    </row>
    <row r="332" spans="1:4" ht="24.75" customHeight="1" x14ac:dyDescent="0.25">
      <c r="A332" s="66" t="s">
        <v>222</v>
      </c>
      <c r="B332" s="27" t="s">
        <v>105</v>
      </c>
      <c r="C332" s="36">
        <v>0</v>
      </c>
      <c r="D332" s="37" t="str">
        <f>TEXT(Table15[[#This Row],[Price]],"$#,##0.00 ;")</f>
        <v xml:space="preserve">$0.00 </v>
      </c>
    </row>
    <row r="333" spans="1:4" ht="24.75" customHeight="1" x14ac:dyDescent="0.25">
      <c r="A333" s="66" t="s">
        <v>210</v>
      </c>
      <c r="B333" s="27" t="s">
        <v>117</v>
      </c>
      <c r="C333" s="36">
        <v>499</v>
      </c>
      <c r="D333" s="37" t="str">
        <f>TEXT(Table15[[#This Row],[Price]],"$#,##0.00 ;")</f>
        <v xml:space="preserve">$499.00 </v>
      </c>
    </row>
    <row r="334" spans="1:4" ht="24.75" customHeight="1" x14ac:dyDescent="0.25">
      <c r="A334" s="66" t="s">
        <v>211</v>
      </c>
      <c r="B334" s="27" t="s">
        <v>117</v>
      </c>
      <c r="C334" s="36">
        <v>129</v>
      </c>
      <c r="D334" s="37" t="str">
        <f>TEXT(Table15[[#This Row],[Price]],"$#,##0.00 ;")</f>
        <v xml:space="preserve">$129.00 </v>
      </c>
    </row>
    <row r="335" spans="1:4" ht="24.75" customHeight="1" x14ac:dyDescent="0.25">
      <c r="A335" s="66" t="s">
        <v>133</v>
      </c>
      <c r="B335" s="27" t="s">
        <v>117</v>
      </c>
      <c r="C335" s="36">
        <v>69</v>
      </c>
      <c r="D335" s="37" t="str">
        <f>TEXT(Table15[[#This Row],[Price]],"$#,##0.00 ;")</f>
        <v xml:space="preserve">$69.00 </v>
      </c>
    </row>
    <row r="336" spans="1:4" ht="24.75" customHeight="1" x14ac:dyDescent="0.25">
      <c r="A336" s="66" t="s">
        <v>141</v>
      </c>
      <c r="B336" s="27" t="s">
        <v>117</v>
      </c>
      <c r="C336" s="36">
        <v>138</v>
      </c>
      <c r="D336" s="37" t="str">
        <f>TEXT(Table15[[#This Row],[Price]],"$#,##0.00 ;")</f>
        <v xml:space="preserve">$138.00 </v>
      </c>
    </row>
    <row r="337" spans="1:4" ht="24.75" customHeight="1" x14ac:dyDescent="0.25">
      <c r="A337" s="66" t="s">
        <v>212</v>
      </c>
      <c r="B337" s="27" t="s">
        <v>117</v>
      </c>
      <c r="C337" s="36">
        <v>94.95</v>
      </c>
      <c r="D337" s="37" t="str">
        <f>TEXT(Table15[[#This Row],[Price]],"$#,##0.00 ;")</f>
        <v xml:space="preserve">$94.95 </v>
      </c>
    </row>
    <row r="338" spans="1:4" ht="24.75" customHeight="1" x14ac:dyDescent="0.25">
      <c r="A338" s="66" t="s">
        <v>213</v>
      </c>
      <c r="B338" s="27" t="s">
        <v>117</v>
      </c>
      <c r="C338" s="36">
        <v>268</v>
      </c>
      <c r="D338" s="37" t="str">
        <f>TEXT(Table15[[#This Row],[Price]],"$#,##0.00 ;")</f>
        <v xml:space="preserve">$268.00 </v>
      </c>
    </row>
    <row r="339" spans="1:4" ht="24.75" customHeight="1" x14ac:dyDescent="0.25">
      <c r="A339" s="31" t="s">
        <v>181</v>
      </c>
      <c r="B339" s="27" t="s">
        <v>117</v>
      </c>
      <c r="C339" s="36">
        <v>79.95</v>
      </c>
      <c r="D339" s="37" t="str">
        <f>TEXT(Table15[[#This Row],[Price]],"$#,##0.00 ;")</f>
        <v xml:space="preserve">$79.95 </v>
      </c>
    </row>
    <row r="340" spans="1:4" ht="24.75" customHeight="1" x14ac:dyDescent="0.25">
      <c r="A340" s="66" t="s">
        <v>214</v>
      </c>
      <c r="B340" s="27" t="s">
        <v>117</v>
      </c>
      <c r="C340" s="36">
        <v>99.95</v>
      </c>
      <c r="D340" s="37" t="str">
        <f>TEXT(Table15[[#This Row],[Price]],"$#,##0.00 ;")</f>
        <v xml:space="preserve">$99.95 </v>
      </c>
    </row>
    <row r="341" spans="1:4" ht="24.75" customHeight="1" x14ac:dyDescent="0.25">
      <c r="A341" s="66" t="s">
        <v>215</v>
      </c>
      <c r="B341" s="27" t="s">
        <v>117</v>
      </c>
      <c r="C341" s="36">
        <v>109.95</v>
      </c>
      <c r="D341" s="37" t="str">
        <f>TEXT(Table15[[#This Row],[Price]],"$#,##0.00 ;")</f>
        <v xml:space="preserve">$109.95 </v>
      </c>
    </row>
    <row r="342" spans="1:4" ht="24.75" customHeight="1" x14ac:dyDescent="0.25">
      <c r="A342" s="66" t="s">
        <v>216</v>
      </c>
      <c r="B342" s="27" t="s">
        <v>117</v>
      </c>
      <c r="C342" s="36">
        <v>429.95</v>
      </c>
      <c r="D342" s="37" t="str">
        <f>TEXT(Table15[[#This Row],[Price]],"$#,##0.00 ;")</f>
        <v xml:space="preserve">$429.95 </v>
      </c>
    </row>
    <row r="343" spans="1:4" ht="24.75" customHeight="1" x14ac:dyDescent="0.25">
      <c r="A343" s="66" t="s">
        <v>180</v>
      </c>
      <c r="B343" s="27" t="s">
        <v>117</v>
      </c>
      <c r="C343" s="36">
        <v>99.95</v>
      </c>
      <c r="D343" s="37" t="str">
        <f>TEXT(Table15[[#This Row],[Price]],"$#,##0.00 ;")</f>
        <v xml:space="preserve">$99.95 </v>
      </c>
    </row>
    <row r="344" spans="1:4" ht="24.75" customHeight="1" x14ac:dyDescent="0.25">
      <c r="A344" s="66" t="s">
        <v>217</v>
      </c>
      <c r="B344" s="27" t="s">
        <v>117</v>
      </c>
      <c r="C344" s="36">
        <v>299</v>
      </c>
      <c r="D344" s="37" t="str">
        <f>TEXT(Table15[[#This Row],[Price]],"$#,##0.00 ;")</f>
        <v xml:space="preserve">$299.00 </v>
      </c>
    </row>
    <row r="345" spans="1:4" ht="24.75" customHeight="1" x14ac:dyDescent="0.25">
      <c r="A345" s="66" t="s">
        <v>179</v>
      </c>
      <c r="B345" s="27" t="s">
        <v>117</v>
      </c>
      <c r="C345" s="36">
        <v>189</v>
      </c>
      <c r="D345" s="37" t="str">
        <f>TEXT(Table15[[#This Row],[Price]],"$#,##0.00 ;")</f>
        <v xml:space="preserve">$189.00 </v>
      </c>
    </row>
    <row r="346" spans="1:4" ht="24.75" customHeight="1" x14ac:dyDescent="0.25">
      <c r="A346" s="66" t="s">
        <v>218</v>
      </c>
      <c r="B346" s="27" t="s">
        <v>117</v>
      </c>
      <c r="C346" s="36">
        <v>249</v>
      </c>
      <c r="D346" s="37" t="str">
        <f>TEXT(Table15[[#This Row],[Price]],"$#,##0.00 ;")</f>
        <v xml:space="preserve">$249.00 </v>
      </c>
    </row>
    <row r="347" spans="1:4" ht="24.75" customHeight="1" x14ac:dyDescent="0.25">
      <c r="A347" s="31" t="s">
        <v>223</v>
      </c>
      <c r="B347" s="27" t="s">
        <v>117</v>
      </c>
      <c r="C347" s="36">
        <v>239</v>
      </c>
      <c r="D347" s="37" t="str">
        <f>TEXT(Table15[[#This Row],[Price]],"$#,##0.00 ;")</f>
        <v xml:space="preserve">$239.00 </v>
      </c>
    </row>
    <row r="348" spans="1:4" ht="24.75" customHeight="1" x14ac:dyDescent="0.25">
      <c r="A348" s="31" t="s">
        <v>224</v>
      </c>
      <c r="B348" s="27" t="s">
        <v>117</v>
      </c>
      <c r="C348" s="36">
        <v>239</v>
      </c>
      <c r="D348" s="37" t="str">
        <f>TEXT(Table15[[#This Row],[Price]],"$#,##0.00 ;")</f>
        <v xml:space="preserve">$239.00 </v>
      </c>
    </row>
    <row r="349" spans="1:4" ht="24.75" customHeight="1" x14ac:dyDescent="0.25">
      <c r="A349" s="31" t="s">
        <v>225</v>
      </c>
      <c r="B349" s="27" t="s">
        <v>117</v>
      </c>
      <c r="C349" s="36">
        <v>239</v>
      </c>
      <c r="D349" s="37" t="str">
        <f>TEXT(Table15[[#This Row],[Price]],"$#,##0.00 ;")</f>
        <v xml:space="preserve">$239.00 </v>
      </c>
    </row>
    <row r="350" spans="1:4" ht="24.75" customHeight="1" x14ac:dyDescent="0.25">
      <c r="A350" s="31" t="s">
        <v>226</v>
      </c>
      <c r="B350" s="27" t="s">
        <v>117</v>
      </c>
      <c r="C350" s="60" t="s">
        <v>227</v>
      </c>
      <c r="D350" s="37" t="str">
        <f>TEXT(Table15[[#This Row],[Price]],"$#,##0.00 ;")</f>
        <v xml:space="preserve"> Call </v>
      </c>
    </row>
    <row r="351" spans="1:4" ht="15" customHeight="1" x14ac:dyDescent="0.25">
      <c r="A351" s="31"/>
      <c r="B351" s="27"/>
      <c r="C351" s="60"/>
    </row>
    <row r="352" spans="1:4" s="124" customFormat="1" ht="15" customHeight="1" x14ac:dyDescent="0.25">
      <c r="A352" s="117" t="s">
        <v>98</v>
      </c>
      <c r="B352" s="118"/>
      <c r="C352" s="119" t="s">
        <v>99</v>
      </c>
      <c r="D352" s="123"/>
    </row>
    <row r="353" spans="1:4" ht="24.75" customHeight="1" x14ac:dyDescent="0.25">
      <c r="A353" s="28" t="s">
        <v>53</v>
      </c>
      <c r="B353" s="29"/>
      <c r="C353" s="30">
        <f>Engine!C21</f>
        <v>2789</v>
      </c>
      <c r="D353" s="53"/>
    </row>
    <row r="354" spans="1:4" ht="24.75" customHeight="1" x14ac:dyDescent="0.25">
      <c r="A354" s="128" t="s">
        <v>101</v>
      </c>
      <c r="B354" s="128"/>
      <c r="C354" s="128"/>
      <c r="D354" s="35"/>
    </row>
    <row r="355" spans="1:4" ht="24.75" customHeight="1" x14ac:dyDescent="0.25">
      <c r="A355" s="63" t="s">
        <v>102</v>
      </c>
      <c r="B355" s="73" t="s">
        <v>103</v>
      </c>
      <c r="C355" s="71" t="s">
        <v>2</v>
      </c>
      <c r="D355" s="54" t="s">
        <v>3</v>
      </c>
    </row>
    <row r="356" spans="1:4" ht="24.75" customHeight="1" x14ac:dyDescent="0.25">
      <c r="A356" s="66" t="s">
        <v>140</v>
      </c>
      <c r="B356" s="27" t="s">
        <v>105</v>
      </c>
      <c r="C356" s="32">
        <v>0</v>
      </c>
      <c r="D356" s="37" t="str">
        <f>TEXT(Table16[[#This Row],[Price]],"$#,##0.00 ;")</f>
        <v xml:space="preserve">$0.00 </v>
      </c>
    </row>
    <row r="357" spans="1:4" ht="24.75" customHeight="1" x14ac:dyDescent="0.25">
      <c r="A357" s="66" t="s">
        <v>132</v>
      </c>
      <c r="B357" s="27" t="s">
        <v>105</v>
      </c>
      <c r="C357" s="32">
        <v>0</v>
      </c>
      <c r="D357" s="37" t="str">
        <f>TEXT(Table16[[#This Row],[Price]],"$#,##0.00 ;")</f>
        <v xml:space="preserve">$0.00 </v>
      </c>
    </row>
    <row r="358" spans="1:4" ht="24.75" customHeight="1" x14ac:dyDescent="0.25">
      <c r="A358" s="66" t="s">
        <v>202</v>
      </c>
      <c r="B358" s="27" t="s">
        <v>105</v>
      </c>
      <c r="C358" s="32">
        <v>0</v>
      </c>
      <c r="D358" s="37" t="str">
        <f>TEXT(Table16[[#This Row],[Price]],"$#,##0.00 ;")</f>
        <v xml:space="preserve">$0.00 </v>
      </c>
    </row>
    <row r="359" spans="1:4" ht="24.75" customHeight="1" x14ac:dyDescent="0.25">
      <c r="A359" s="66" t="s">
        <v>135</v>
      </c>
      <c r="B359" s="27" t="s">
        <v>105</v>
      </c>
      <c r="C359" s="32">
        <v>0</v>
      </c>
      <c r="D359" s="37" t="str">
        <f>TEXT(Table16[[#This Row],[Price]],"$#,##0.00 ;")</f>
        <v xml:space="preserve">$0.00 </v>
      </c>
    </row>
    <row r="360" spans="1:4" ht="24.75" customHeight="1" x14ac:dyDescent="0.25">
      <c r="A360" s="66" t="s">
        <v>204</v>
      </c>
      <c r="B360" s="27" t="s">
        <v>105</v>
      </c>
      <c r="C360" s="32">
        <v>0</v>
      </c>
      <c r="D360" s="37" t="str">
        <f>TEXT(Table16[[#This Row],[Price]],"$#,##0.00 ;")</f>
        <v xml:space="preserve">$0.00 </v>
      </c>
    </row>
    <row r="361" spans="1:4" ht="24.75" customHeight="1" x14ac:dyDescent="0.25">
      <c r="A361" s="66" t="s">
        <v>205</v>
      </c>
      <c r="B361" s="27" t="s">
        <v>105</v>
      </c>
      <c r="C361" s="32">
        <v>0</v>
      </c>
      <c r="D361" s="37" t="str">
        <f>TEXT(Table16[[#This Row],[Price]],"$#,##0.00 ;")</f>
        <v xml:space="preserve">$0.00 </v>
      </c>
    </row>
    <row r="362" spans="1:4" ht="24.75" customHeight="1" x14ac:dyDescent="0.25">
      <c r="A362" s="66" t="s">
        <v>206</v>
      </c>
      <c r="B362" s="27" t="s">
        <v>105</v>
      </c>
      <c r="C362" s="32">
        <v>0</v>
      </c>
      <c r="D362" s="37" t="str">
        <f>TEXT(Table16[[#This Row],[Price]],"$#,##0.00 ;")</f>
        <v xml:space="preserve">$0.00 </v>
      </c>
    </row>
    <row r="363" spans="1:4" ht="24.75" customHeight="1" x14ac:dyDescent="0.25">
      <c r="A363" s="66" t="s">
        <v>138</v>
      </c>
      <c r="B363" s="27" t="s">
        <v>105</v>
      </c>
      <c r="C363" s="32">
        <v>0</v>
      </c>
      <c r="D363" s="37" t="str">
        <f>TEXT(Table16[[#This Row],[Price]],"$#,##0.00 ;")</f>
        <v xml:space="preserve">$0.00 </v>
      </c>
    </row>
    <row r="364" spans="1:4" ht="24.75" customHeight="1" x14ac:dyDescent="0.25">
      <c r="A364" s="66" t="s">
        <v>207</v>
      </c>
      <c r="B364" s="27" t="s">
        <v>105</v>
      </c>
      <c r="C364" s="32">
        <v>0</v>
      </c>
      <c r="D364" s="37" t="str">
        <f>TEXT(Table16[[#This Row],[Price]],"$#,##0.00 ;")</f>
        <v xml:space="preserve">$0.00 </v>
      </c>
    </row>
    <row r="365" spans="1:4" ht="24.75" customHeight="1" x14ac:dyDescent="0.25">
      <c r="A365" s="66" t="s">
        <v>208</v>
      </c>
      <c r="B365" s="27" t="s">
        <v>105</v>
      </c>
      <c r="C365" s="32">
        <v>0</v>
      </c>
      <c r="D365" s="37" t="str">
        <f>TEXT(Table16[[#This Row],[Price]],"$#,##0.00 ;")</f>
        <v xml:space="preserve">$0.00 </v>
      </c>
    </row>
    <row r="366" spans="1:4" ht="24.75" customHeight="1" x14ac:dyDescent="0.25">
      <c r="A366" s="66" t="s">
        <v>219</v>
      </c>
      <c r="B366" s="27" t="s">
        <v>105</v>
      </c>
      <c r="C366" s="32">
        <v>0</v>
      </c>
      <c r="D366" s="37" t="str">
        <f>TEXT(Table16[[#This Row],[Price]],"$#,##0.00 ;")</f>
        <v xml:space="preserve">$0.00 </v>
      </c>
    </row>
    <row r="367" spans="1:4" ht="24.75" customHeight="1" x14ac:dyDescent="0.25">
      <c r="A367" s="66" t="s">
        <v>178</v>
      </c>
      <c r="B367" s="27" t="s">
        <v>105</v>
      </c>
      <c r="C367" s="32">
        <v>0</v>
      </c>
      <c r="D367" s="37" t="str">
        <f>TEXT(Table16[[#This Row],[Price]],"$#,##0.00 ;")</f>
        <v xml:space="preserve">$0.00 </v>
      </c>
    </row>
    <row r="368" spans="1:4" ht="24.75" customHeight="1" x14ac:dyDescent="0.25">
      <c r="A368" s="66" t="s">
        <v>221</v>
      </c>
      <c r="B368" s="27" t="s">
        <v>105</v>
      </c>
      <c r="C368" s="32">
        <v>0</v>
      </c>
      <c r="D368" s="37" t="str">
        <f>TEXT(Table16[[#This Row],[Price]],"$#,##0.00 ;")</f>
        <v xml:space="preserve">$0.00 </v>
      </c>
    </row>
    <row r="369" spans="1:4" ht="24.75" customHeight="1" x14ac:dyDescent="0.25">
      <c r="A369" s="66" t="s">
        <v>222</v>
      </c>
      <c r="B369" s="27" t="s">
        <v>105</v>
      </c>
      <c r="C369" s="32">
        <v>0</v>
      </c>
      <c r="D369" s="37" t="str">
        <f>TEXT(Table16[[#This Row],[Price]],"$#,##0.00 ;")</f>
        <v xml:space="preserve">$0.00 </v>
      </c>
    </row>
    <row r="370" spans="1:4" ht="24.75" customHeight="1" x14ac:dyDescent="0.25">
      <c r="A370" s="66" t="s">
        <v>210</v>
      </c>
      <c r="B370" s="27" t="s">
        <v>117</v>
      </c>
      <c r="C370" s="36">
        <v>499</v>
      </c>
      <c r="D370" s="37" t="str">
        <f>TEXT(Table16[[#This Row],[Price]],"$#,##0.00 ;")</f>
        <v xml:space="preserve">$499.00 </v>
      </c>
    </row>
    <row r="371" spans="1:4" ht="24.75" customHeight="1" x14ac:dyDescent="0.25">
      <c r="A371" s="66" t="s">
        <v>211</v>
      </c>
      <c r="B371" s="27" t="s">
        <v>117</v>
      </c>
      <c r="C371" s="36">
        <v>129</v>
      </c>
      <c r="D371" s="37" t="str">
        <f>TEXT(Table16[[#This Row],[Price]],"$#,##0.00 ;")</f>
        <v xml:space="preserve">$129.00 </v>
      </c>
    </row>
    <row r="372" spans="1:4" ht="24.75" customHeight="1" x14ac:dyDescent="0.25">
      <c r="A372" s="66" t="s">
        <v>133</v>
      </c>
      <c r="B372" s="27" t="s">
        <v>117</v>
      </c>
      <c r="C372" s="36">
        <v>69</v>
      </c>
      <c r="D372" s="37" t="str">
        <f>TEXT(Table16[[#This Row],[Price]],"$#,##0.00 ;")</f>
        <v xml:space="preserve">$69.00 </v>
      </c>
    </row>
    <row r="373" spans="1:4" ht="24.75" customHeight="1" x14ac:dyDescent="0.25">
      <c r="A373" s="66" t="s">
        <v>141</v>
      </c>
      <c r="B373" s="27" t="s">
        <v>117</v>
      </c>
      <c r="C373" s="36">
        <v>138</v>
      </c>
      <c r="D373" s="37" t="str">
        <f>TEXT(Table16[[#This Row],[Price]],"$#,##0.00 ;")</f>
        <v xml:space="preserve">$138.00 </v>
      </c>
    </row>
    <row r="374" spans="1:4" ht="24.75" customHeight="1" x14ac:dyDescent="0.25">
      <c r="A374" s="66" t="s">
        <v>212</v>
      </c>
      <c r="B374" s="27" t="s">
        <v>117</v>
      </c>
      <c r="C374" s="36">
        <v>94.95</v>
      </c>
      <c r="D374" s="37" t="str">
        <f>TEXT(Table16[[#This Row],[Price]],"$#,##0.00 ;")</f>
        <v xml:space="preserve">$94.95 </v>
      </c>
    </row>
    <row r="375" spans="1:4" ht="24.75" customHeight="1" x14ac:dyDescent="0.25">
      <c r="A375" s="66" t="s">
        <v>181</v>
      </c>
      <c r="B375" s="27" t="s">
        <v>117</v>
      </c>
      <c r="C375" s="36">
        <v>79.95</v>
      </c>
      <c r="D375" s="37" t="str">
        <f>TEXT(Table16[[#This Row],[Price]],"$#,##0.00 ;")</f>
        <v xml:space="preserve">$79.95 </v>
      </c>
    </row>
    <row r="376" spans="1:4" ht="24.75" customHeight="1" x14ac:dyDescent="0.25">
      <c r="A376" s="66" t="s">
        <v>214</v>
      </c>
      <c r="B376" s="27" t="s">
        <v>117</v>
      </c>
      <c r="C376" s="36">
        <v>99.95</v>
      </c>
      <c r="D376" s="37" t="str">
        <f>TEXT(Table16[[#This Row],[Price]],"$#,##0.00 ;")</f>
        <v xml:space="preserve">$99.95 </v>
      </c>
    </row>
    <row r="377" spans="1:4" ht="24.75" customHeight="1" x14ac:dyDescent="0.25">
      <c r="A377" s="66" t="s">
        <v>215</v>
      </c>
      <c r="B377" s="27" t="s">
        <v>117</v>
      </c>
      <c r="C377" s="36">
        <v>109.95</v>
      </c>
      <c r="D377" s="37" t="str">
        <f>TEXT(Table16[[#This Row],[Price]],"$#,##0.00 ;")</f>
        <v xml:space="preserve">$109.95 </v>
      </c>
    </row>
    <row r="378" spans="1:4" ht="24.75" customHeight="1" x14ac:dyDescent="0.25">
      <c r="A378" s="31" t="s">
        <v>216</v>
      </c>
      <c r="B378" s="27" t="s">
        <v>117</v>
      </c>
      <c r="C378" s="36">
        <v>429.95</v>
      </c>
      <c r="D378" s="37" t="str">
        <f>TEXT(Table16[[#This Row],[Price]],"$#,##0.00 ;")</f>
        <v xml:space="preserve">$429.95 </v>
      </c>
    </row>
    <row r="379" spans="1:4" ht="24.75" customHeight="1" x14ac:dyDescent="0.25">
      <c r="A379" s="66" t="s">
        <v>180</v>
      </c>
      <c r="B379" s="27" t="s">
        <v>117</v>
      </c>
      <c r="C379" s="36">
        <v>99.95</v>
      </c>
      <c r="D379" s="37" t="str">
        <f>TEXT(Table16[[#This Row],[Price]],"$#,##0.00 ;")</f>
        <v xml:space="preserve">$99.95 </v>
      </c>
    </row>
    <row r="380" spans="1:4" ht="24.75" customHeight="1" x14ac:dyDescent="0.25">
      <c r="A380" s="66" t="s">
        <v>217</v>
      </c>
      <c r="B380" s="27" t="s">
        <v>117</v>
      </c>
      <c r="C380" s="36">
        <v>299</v>
      </c>
      <c r="D380" s="37" t="str">
        <f>TEXT(Table16[[#This Row],[Price]],"$#,##0.00 ;")</f>
        <v xml:space="preserve">$299.00 </v>
      </c>
    </row>
    <row r="381" spans="1:4" ht="24.75" customHeight="1" x14ac:dyDescent="0.25">
      <c r="A381" s="66" t="s">
        <v>179</v>
      </c>
      <c r="B381" s="27" t="s">
        <v>117</v>
      </c>
      <c r="C381" s="36">
        <v>189</v>
      </c>
      <c r="D381" s="37" t="str">
        <f>TEXT(Table16[[#This Row],[Price]],"$#,##0.00 ;")</f>
        <v xml:space="preserve">$189.00 </v>
      </c>
    </row>
    <row r="382" spans="1:4" ht="24.75" customHeight="1" x14ac:dyDescent="0.25">
      <c r="A382" s="66" t="s">
        <v>218</v>
      </c>
      <c r="B382" s="27" t="s">
        <v>117</v>
      </c>
      <c r="C382" s="36">
        <v>249</v>
      </c>
      <c r="D382" s="37" t="str">
        <f>TEXT(Table16[[#This Row],[Price]],"$#,##0.00 ;")</f>
        <v xml:space="preserve">$249.00 </v>
      </c>
    </row>
    <row r="383" spans="1:4" ht="24.75" customHeight="1" x14ac:dyDescent="0.25">
      <c r="A383" s="31" t="s">
        <v>223</v>
      </c>
      <c r="B383" s="27" t="s">
        <v>117</v>
      </c>
      <c r="C383" s="36">
        <v>239</v>
      </c>
      <c r="D383" s="37" t="str">
        <f>TEXT(Table16[[#This Row],[Price]],"$#,##0.00 ;")</f>
        <v xml:space="preserve">$239.00 </v>
      </c>
    </row>
    <row r="384" spans="1:4" ht="24.75" customHeight="1" x14ac:dyDescent="0.25">
      <c r="A384" s="31" t="s">
        <v>224</v>
      </c>
      <c r="B384" s="27" t="s">
        <v>117</v>
      </c>
      <c r="C384" s="36">
        <v>239</v>
      </c>
      <c r="D384" s="37" t="str">
        <f>TEXT(Table16[[#This Row],[Price]],"$#,##0.00 ;")</f>
        <v xml:space="preserve">$239.00 </v>
      </c>
    </row>
    <row r="385" spans="1:4" ht="24.75" customHeight="1" x14ac:dyDescent="0.25">
      <c r="A385" s="31" t="s">
        <v>225</v>
      </c>
      <c r="B385" s="27" t="s">
        <v>117</v>
      </c>
      <c r="C385" s="36">
        <v>239</v>
      </c>
      <c r="D385" s="37" t="str">
        <f>TEXT(Table16[[#This Row],[Price]],"$#,##0.00 ;")</f>
        <v xml:space="preserve">$239.00 </v>
      </c>
    </row>
    <row r="386" spans="1:4" ht="24.75" customHeight="1" x14ac:dyDescent="0.25">
      <c r="A386" s="31" t="s">
        <v>226</v>
      </c>
      <c r="B386" s="27" t="s">
        <v>117</v>
      </c>
      <c r="C386" s="60" t="s">
        <v>227</v>
      </c>
      <c r="D386" s="37" t="str">
        <f>TEXT(Table16[[#This Row],[Price]],"$#,##0.00 ;")</f>
        <v xml:space="preserve"> Call </v>
      </c>
    </row>
    <row r="387" spans="1:4" ht="15" customHeight="1" x14ac:dyDescent="0.25">
      <c r="A387" s="31"/>
      <c r="B387" s="27"/>
      <c r="C387" s="60"/>
    </row>
    <row r="388" spans="1:4" s="124" customFormat="1" ht="15" customHeight="1" x14ac:dyDescent="0.25">
      <c r="A388" s="117" t="s">
        <v>98</v>
      </c>
      <c r="B388" s="118"/>
      <c r="C388" s="119" t="s">
        <v>99</v>
      </c>
      <c r="D388" s="123"/>
    </row>
    <row r="389" spans="1:4" ht="24.75" customHeight="1" x14ac:dyDescent="0.25">
      <c r="A389" s="28" t="s">
        <v>56</v>
      </c>
      <c r="B389" s="29"/>
      <c r="C389" s="30">
        <f>Engine!C22</f>
        <v>2399</v>
      </c>
      <c r="D389" s="53"/>
    </row>
    <row r="390" spans="1:4" ht="24.75" customHeight="1" x14ac:dyDescent="0.25">
      <c r="A390" s="128" t="s">
        <v>101</v>
      </c>
      <c r="B390" s="128"/>
      <c r="C390" s="128"/>
      <c r="D390" s="35"/>
    </row>
    <row r="391" spans="1:4" ht="24.75" customHeight="1" x14ac:dyDescent="0.25">
      <c r="A391" s="63" t="s">
        <v>102</v>
      </c>
      <c r="B391" s="70" t="s">
        <v>103</v>
      </c>
      <c r="C391" s="71" t="s">
        <v>2</v>
      </c>
      <c r="D391" s="54" t="s">
        <v>3</v>
      </c>
    </row>
    <row r="392" spans="1:4" ht="24.75" customHeight="1" x14ac:dyDescent="0.25">
      <c r="A392" s="66" t="s">
        <v>140</v>
      </c>
      <c r="B392" s="27" t="s">
        <v>105</v>
      </c>
      <c r="C392" s="36">
        <v>0</v>
      </c>
      <c r="D392" s="37" t="str">
        <f>TEXT(Table17[[#This Row],[Price]],"$#,##0.00 ;")</f>
        <v xml:space="preserve">$0.00 </v>
      </c>
    </row>
    <row r="393" spans="1:4" ht="24.75" customHeight="1" x14ac:dyDescent="0.25">
      <c r="A393" s="66" t="s">
        <v>132</v>
      </c>
      <c r="B393" s="27" t="s">
        <v>105</v>
      </c>
      <c r="C393" s="36">
        <v>0</v>
      </c>
      <c r="D393" s="37" t="str">
        <f>TEXT(Table17[[#This Row],[Price]],"$#,##0.00 ;")</f>
        <v xml:space="preserve">$0.00 </v>
      </c>
    </row>
    <row r="394" spans="1:4" ht="24.75" customHeight="1" x14ac:dyDescent="0.25">
      <c r="A394" s="66" t="s">
        <v>202</v>
      </c>
      <c r="B394" s="27" t="s">
        <v>105</v>
      </c>
      <c r="C394" s="36">
        <v>0</v>
      </c>
      <c r="D394" s="37" t="str">
        <f>TEXT(Table17[[#This Row],[Price]],"$#,##0.00 ;")</f>
        <v xml:space="preserve">$0.00 </v>
      </c>
    </row>
    <row r="395" spans="1:4" ht="24.75" customHeight="1" x14ac:dyDescent="0.25">
      <c r="A395" s="66" t="s">
        <v>203</v>
      </c>
      <c r="B395" s="27" t="s">
        <v>105</v>
      </c>
      <c r="C395" s="36">
        <v>0</v>
      </c>
      <c r="D395" s="37" t="str">
        <f>TEXT(Table17[[#This Row],[Price]],"$#,##0.00 ;")</f>
        <v xml:space="preserve">$0.00 </v>
      </c>
    </row>
    <row r="396" spans="1:4" ht="24.75" customHeight="1" x14ac:dyDescent="0.25">
      <c r="A396" s="66" t="s">
        <v>228</v>
      </c>
      <c r="B396" s="27" t="s">
        <v>105</v>
      </c>
      <c r="C396" s="36">
        <v>0</v>
      </c>
      <c r="D396" s="37" t="str">
        <f>TEXT(Table17[[#This Row],[Price]],"$#,##0.00 ;")</f>
        <v xml:space="preserve">$0.00 </v>
      </c>
    </row>
    <row r="397" spans="1:4" ht="24.75" customHeight="1" x14ac:dyDescent="0.25">
      <c r="A397" s="66" t="s">
        <v>135</v>
      </c>
      <c r="B397" s="27" t="s">
        <v>105</v>
      </c>
      <c r="C397" s="36">
        <v>0</v>
      </c>
      <c r="D397" s="37" t="str">
        <f>TEXT(Table17[[#This Row],[Price]],"$#,##0.00 ;")</f>
        <v xml:space="preserve">$0.00 </v>
      </c>
    </row>
    <row r="398" spans="1:4" ht="24.75" customHeight="1" x14ac:dyDescent="0.25">
      <c r="A398" s="66" t="s">
        <v>204</v>
      </c>
      <c r="B398" s="27" t="s">
        <v>105</v>
      </c>
      <c r="C398" s="36">
        <v>0</v>
      </c>
      <c r="D398" s="37" t="str">
        <f>TEXT(Table17[[#This Row],[Price]],"$#,##0.00 ;")</f>
        <v xml:space="preserve">$0.00 </v>
      </c>
    </row>
    <row r="399" spans="1:4" ht="24.75" customHeight="1" x14ac:dyDescent="0.25">
      <c r="A399" s="66" t="s">
        <v>205</v>
      </c>
      <c r="B399" s="27" t="s">
        <v>105</v>
      </c>
      <c r="C399" s="36">
        <v>0</v>
      </c>
      <c r="D399" s="37" t="str">
        <f>TEXT(Table17[[#This Row],[Price]],"$#,##0.00 ;")</f>
        <v xml:space="preserve">$0.00 </v>
      </c>
    </row>
    <row r="400" spans="1:4" ht="24.75" customHeight="1" x14ac:dyDescent="0.25">
      <c r="A400" s="66" t="s">
        <v>206</v>
      </c>
      <c r="B400" s="27" t="s">
        <v>105</v>
      </c>
      <c r="C400" s="36">
        <v>0</v>
      </c>
      <c r="D400" s="37" t="str">
        <f>TEXT(Table17[[#This Row],[Price]],"$#,##0.00 ;")</f>
        <v xml:space="preserve">$0.00 </v>
      </c>
    </row>
    <row r="401" spans="1:4" ht="24.75" customHeight="1" x14ac:dyDescent="0.25">
      <c r="A401" s="66" t="s">
        <v>138</v>
      </c>
      <c r="B401" s="27" t="s">
        <v>105</v>
      </c>
      <c r="C401" s="36">
        <v>0</v>
      </c>
      <c r="D401" s="37" t="str">
        <f>TEXT(Table17[[#This Row],[Price]],"$#,##0.00 ;")</f>
        <v xml:space="preserve">$0.00 </v>
      </c>
    </row>
    <row r="402" spans="1:4" ht="24.75" customHeight="1" x14ac:dyDescent="0.25">
      <c r="A402" s="66" t="s">
        <v>207</v>
      </c>
      <c r="B402" s="27" t="s">
        <v>105</v>
      </c>
      <c r="C402" s="36">
        <v>0</v>
      </c>
      <c r="D402" s="37" t="str">
        <f>TEXT(Table17[[#This Row],[Price]],"$#,##0.00 ;")</f>
        <v xml:space="preserve">$0.00 </v>
      </c>
    </row>
    <row r="403" spans="1:4" ht="24.75" customHeight="1" x14ac:dyDescent="0.25">
      <c r="A403" s="66" t="s">
        <v>208</v>
      </c>
      <c r="B403" s="27" t="s">
        <v>105</v>
      </c>
      <c r="C403" s="36">
        <v>0</v>
      </c>
      <c r="D403" s="37" t="str">
        <f>TEXT(Table17[[#This Row],[Price]],"$#,##0.00 ;")</f>
        <v xml:space="preserve">$0.00 </v>
      </c>
    </row>
    <row r="404" spans="1:4" ht="24.75" customHeight="1" x14ac:dyDescent="0.25">
      <c r="A404" s="66" t="s">
        <v>209</v>
      </c>
      <c r="B404" s="27" t="s">
        <v>105</v>
      </c>
      <c r="C404" s="36">
        <v>0</v>
      </c>
      <c r="D404" s="37" t="str">
        <f>TEXT(Table17[[#This Row],[Price]],"$#,##0.00 ;")</f>
        <v xml:space="preserve">$0.00 </v>
      </c>
    </row>
    <row r="405" spans="1:4" ht="24.75" customHeight="1" x14ac:dyDescent="0.25">
      <c r="A405" s="66" t="s">
        <v>210</v>
      </c>
      <c r="B405" s="27" t="s">
        <v>117</v>
      </c>
      <c r="C405" s="36">
        <v>499</v>
      </c>
      <c r="D405" s="37" t="str">
        <f>TEXT(Table17[[#This Row],[Price]],"$#,##0.00 ;")</f>
        <v xml:space="preserve">$499.00 </v>
      </c>
    </row>
    <row r="406" spans="1:4" ht="24.75" customHeight="1" x14ac:dyDescent="0.25">
      <c r="A406" s="66" t="s">
        <v>211</v>
      </c>
      <c r="B406" s="27" t="s">
        <v>117</v>
      </c>
      <c r="C406" s="36">
        <v>129</v>
      </c>
      <c r="D406" s="37" t="str">
        <f>TEXT(Table17[[#This Row],[Price]],"$#,##0.00 ;")</f>
        <v xml:space="preserve">$129.00 </v>
      </c>
    </row>
    <row r="407" spans="1:4" ht="24.75" customHeight="1" x14ac:dyDescent="0.25">
      <c r="A407" s="66" t="s">
        <v>133</v>
      </c>
      <c r="B407" s="27" t="s">
        <v>117</v>
      </c>
      <c r="C407" s="36">
        <v>69</v>
      </c>
      <c r="D407" s="37" t="str">
        <f>TEXT(Table17[[#This Row],[Price]],"$#,##0.00 ;")</f>
        <v xml:space="preserve">$69.00 </v>
      </c>
    </row>
    <row r="408" spans="1:4" ht="24.75" customHeight="1" x14ac:dyDescent="0.25">
      <c r="A408" s="66" t="s">
        <v>141</v>
      </c>
      <c r="B408" s="27" t="s">
        <v>117</v>
      </c>
      <c r="C408" s="36">
        <v>138</v>
      </c>
      <c r="D408" s="37" t="str">
        <f>TEXT(Table17[[#This Row],[Price]],"$#,##0.00 ;")</f>
        <v xml:space="preserve">$138.00 </v>
      </c>
    </row>
    <row r="409" spans="1:4" ht="24.75" customHeight="1" x14ac:dyDescent="0.25">
      <c r="A409" s="66" t="s">
        <v>212</v>
      </c>
      <c r="B409" s="27" t="s">
        <v>117</v>
      </c>
      <c r="C409" s="36">
        <v>94.95</v>
      </c>
      <c r="D409" s="37" t="str">
        <f>TEXT(Table17[[#This Row],[Price]],"$#,##0.00 ;")</f>
        <v xml:space="preserve">$94.95 </v>
      </c>
    </row>
    <row r="410" spans="1:4" ht="24.75" customHeight="1" x14ac:dyDescent="0.25">
      <c r="A410" s="31" t="s">
        <v>229</v>
      </c>
      <c r="B410" s="27" t="s">
        <v>117</v>
      </c>
      <c r="C410" s="36">
        <v>278</v>
      </c>
      <c r="D410" s="37" t="str">
        <f>TEXT(Table17[[#This Row],[Price]],"$#,##0.00 ;")</f>
        <v xml:space="preserve">$278.00 </v>
      </c>
    </row>
    <row r="411" spans="1:4" ht="24.75" customHeight="1" x14ac:dyDescent="0.25">
      <c r="A411" s="66" t="s">
        <v>230</v>
      </c>
      <c r="B411" s="27" t="s">
        <v>117</v>
      </c>
      <c r="C411" s="36">
        <v>84.95</v>
      </c>
      <c r="D411" s="37" t="str">
        <f>TEXT(Table17[[#This Row],[Price]],"$#,##0.00 ;")</f>
        <v xml:space="preserve">$84.95 </v>
      </c>
    </row>
    <row r="412" spans="1:4" ht="24.75" customHeight="1" x14ac:dyDescent="0.25">
      <c r="A412" s="66" t="s">
        <v>214</v>
      </c>
      <c r="B412" s="27" t="s">
        <v>117</v>
      </c>
      <c r="C412" s="36">
        <v>99.95</v>
      </c>
      <c r="D412" s="37" t="str">
        <f>TEXT(Table17[[#This Row],[Price]],"$#,##0.00 ;")</f>
        <v xml:space="preserve">$99.95 </v>
      </c>
    </row>
    <row r="413" spans="1:4" ht="24.75" customHeight="1" x14ac:dyDescent="0.25">
      <c r="A413" s="66" t="s">
        <v>215</v>
      </c>
      <c r="B413" s="27" t="s">
        <v>117</v>
      </c>
      <c r="C413" s="36">
        <v>109.95</v>
      </c>
      <c r="D413" s="37" t="str">
        <f>TEXT(Table17[[#This Row],[Price]],"$#,##0.00 ;")</f>
        <v xml:space="preserve">$109.95 </v>
      </c>
    </row>
    <row r="414" spans="1:4" ht="24.75" customHeight="1" x14ac:dyDescent="0.25">
      <c r="A414" s="66" t="s">
        <v>231</v>
      </c>
      <c r="B414" s="27" t="s">
        <v>117</v>
      </c>
      <c r="C414" s="36">
        <v>469.95</v>
      </c>
      <c r="D414" s="37" t="str">
        <f>TEXT(Table17[[#This Row],[Price]],"$#,##0.00 ;")</f>
        <v xml:space="preserve">$469.95 </v>
      </c>
    </row>
    <row r="415" spans="1:4" ht="24.75" customHeight="1" x14ac:dyDescent="0.25">
      <c r="A415" s="66" t="s">
        <v>180</v>
      </c>
      <c r="B415" s="27" t="s">
        <v>117</v>
      </c>
      <c r="C415" s="36">
        <v>99.95</v>
      </c>
      <c r="D415" s="37" t="str">
        <f>TEXT(Table17[[#This Row],[Price]],"$#,##0.00 ;")</f>
        <v xml:space="preserve">$99.95 </v>
      </c>
    </row>
    <row r="416" spans="1:4" ht="24.75" customHeight="1" x14ac:dyDescent="0.25">
      <c r="A416" s="31" t="s">
        <v>232</v>
      </c>
      <c r="B416" s="27" t="s">
        <v>117</v>
      </c>
      <c r="C416" s="36">
        <v>299</v>
      </c>
      <c r="D416" s="37" t="str">
        <f>TEXT(Table17[[#This Row],[Price]],"$#,##0.00 ;")</f>
        <v xml:space="preserve">$299.00 </v>
      </c>
    </row>
    <row r="417" spans="1:4" ht="24.75" customHeight="1" x14ac:dyDescent="0.25">
      <c r="A417" s="66" t="s">
        <v>179</v>
      </c>
      <c r="B417" s="27" t="s">
        <v>117</v>
      </c>
      <c r="C417" s="36">
        <v>139</v>
      </c>
      <c r="D417" s="37" t="str">
        <f>TEXT(Table17[[#This Row],[Price]],"$#,##0.00 ;")</f>
        <v xml:space="preserve">$139.00 </v>
      </c>
    </row>
    <row r="418" spans="1:4" ht="24.75" customHeight="1" x14ac:dyDescent="0.25">
      <c r="A418" s="66" t="s">
        <v>218</v>
      </c>
      <c r="B418" s="27" t="s">
        <v>117</v>
      </c>
      <c r="C418" s="36">
        <v>269</v>
      </c>
      <c r="D418" s="37" t="str">
        <f>TEXT(Table17[[#This Row],[Price]],"$#,##0.00 ;")</f>
        <v xml:space="preserve">$269.00 </v>
      </c>
    </row>
    <row r="419" spans="1:4" ht="24.75" customHeight="1" x14ac:dyDescent="0.25">
      <c r="A419" s="66" t="s">
        <v>219</v>
      </c>
      <c r="B419" s="27" t="s">
        <v>117</v>
      </c>
      <c r="C419" s="36">
        <v>895</v>
      </c>
      <c r="D419" s="37" t="str">
        <f>TEXT(Table17[[#This Row],[Price]],"$#,##0.00 ;")</f>
        <v xml:space="preserve">$895.00 </v>
      </c>
    </row>
    <row r="420" spans="1:4" ht="24.75" customHeight="1" x14ac:dyDescent="0.25">
      <c r="A420" s="66" t="s">
        <v>379</v>
      </c>
      <c r="B420" s="27" t="s">
        <v>117</v>
      </c>
      <c r="C420" s="36">
        <v>499</v>
      </c>
      <c r="D420" s="130" t="str">
        <f>TEXT(Table17[[#This Row],[Price]],"$#,##0.00 ;")</f>
        <v xml:space="preserve">$499.00 </v>
      </c>
    </row>
    <row r="421" spans="1:4" ht="15" customHeight="1" x14ac:dyDescent="0.25">
      <c r="A421" s="66"/>
      <c r="B421" s="27"/>
      <c r="C421" s="36"/>
    </row>
    <row r="422" spans="1:4" s="124" customFormat="1" ht="15" customHeight="1" x14ac:dyDescent="0.25">
      <c r="A422" s="117" t="s">
        <v>98</v>
      </c>
      <c r="B422" s="118"/>
      <c r="C422" s="119" t="s">
        <v>99</v>
      </c>
      <c r="D422" s="123"/>
    </row>
    <row r="423" spans="1:4" ht="24.75" customHeight="1" x14ac:dyDescent="0.25">
      <c r="A423" s="28" t="s">
        <v>59</v>
      </c>
      <c r="B423" s="29"/>
      <c r="C423" s="30">
        <f>Engine!C23</f>
        <v>2849</v>
      </c>
      <c r="D423" s="53"/>
    </row>
    <row r="424" spans="1:4" ht="24.75" customHeight="1" x14ac:dyDescent="0.25">
      <c r="A424" s="128" t="s">
        <v>101</v>
      </c>
      <c r="B424" s="128"/>
      <c r="C424" s="128"/>
      <c r="D424" s="35"/>
    </row>
    <row r="425" spans="1:4" ht="24.75" customHeight="1" x14ac:dyDescent="0.25">
      <c r="A425" s="63" t="s">
        <v>102</v>
      </c>
      <c r="B425" s="73" t="s">
        <v>103</v>
      </c>
      <c r="C425" s="71" t="s">
        <v>2</v>
      </c>
      <c r="D425" s="54" t="s">
        <v>3</v>
      </c>
    </row>
    <row r="426" spans="1:4" ht="24.75" customHeight="1" x14ac:dyDescent="0.25">
      <c r="A426" s="31" t="s">
        <v>140</v>
      </c>
      <c r="B426" s="27" t="s">
        <v>105</v>
      </c>
      <c r="C426" s="36">
        <v>0</v>
      </c>
      <c r="D426" s="37" t="str">
        <f>TEXT(Table18[[#This Row],[Price]],"$#,##0.00 ;")</f>
        <v xml:space="preserve">$0.00 </v>
      </c>
    </row>
    <row r="427" spans="1:4" ht="24.75" customHeight="1" x14ac:dyDescent="0.25">
      <c r="A427" s="31" t="s">
        <v>132</v>
      </c>
      <c r="B427" s="27" t="s">
        <v>105</v>
      </c>
      <c r="C427" s="36">
        <v>0</v>
      </c>
      <c r="D427" s="37" t="str">
        <f>TEXT(Table18[[#This Row],[Price]],"$#,##0.00 ;")</f>
        <v xml:space="preserve">$0.00 </v>
      </c>
    </row>
    <row r="428" spans="1:4" ht="24.75" customHeight="1" x14ac:dyDescent="0.25">
      <c r="A428" s="31" t="s">
        <v>202</v>
      </c>
      <c r="B428" s="27" t="s">
        <v>105</v>
      </c>
      <c r="C428" s="36">
        <v>0</v>
      </c>
      <c r="D428" s="37" t="str">
        <f>TEXT(Table18[[#This Row],[Price]],"$#,##0.00 ;")</f>
        <v xml:space="preserve">$0.00 </v>
      </c>
    </row>
    <row r="429" spans="1:4" ht="24.75" customHeight="1" x14ac:dyDescent="0.25">
      <c r="A429" s="31" t="s">
        <v>228</v>
      </c>
      <c r="B429" s="27" t="s">
        <v>105</v>
      </c>
      <c r="C429" s="36">
        <v>0</v>
      </c>
      <c r="D429" s="37" t="str">
        <f>TEXT(Table18[[#This Row],[Price]],"$#,##0.00 ;")</f>
        <v xml:space="preserve">$0.00 </v>
      </c>
    </row>
    <row r="430" spans="1:4" ht="24.75" customHeight="1" x14ac:dyDescent="0.25">
      <c r="A430" s="31" t="s">
        <v>135</v>
      </c>
      <c r="B430" s="27" t="s">
        <v>105</v>
      </c>
      <c r="C430" s="36">
        <v>0</v>
      </c>
      <c r="D430" s="37" t="str">
        <f>TEXT(Table18[[#This Row],[Price]],"$#,##0.00 ;")</f>
        <v xml:space="preserve">$0.00 </v>
      </c>
    </row>
    <row r="431" spans="1:4" ht="24.75" customHeight="1" x14ac:dyDescent="0.25">
      <c r="A431" s="31" t="s">
        <v>204</v>
      </c>
      <c r="B431" s="27" t="s">
        <v>105</v>
      </c>
      <c r="C431" s="36">
        <v>0</v>
      </c>
      <c r="D431" s="37" t="str">
        <f>TEXT(Table18[[#This Row],[Price]],"$#,##0.00 ;")</f>
        <v xml:space="preserve">$0.00 </v>
      </c>
    </row>
    <row r="432" spans="1:4" ht="24.75" customHeight="1" x14ac:dyDescent="0.25">
      <c r="A432" s="31" t="s">
        <v>205</v>
      </c>
      <c r="B432" s="27" t="s">
        <v>105</v>
      </c>
      <c r="C432" s="36">
        <v>0</v>
      </c>
      <c r="D432" s="37" t="str">
        <f>TEXT(Table18[[#This Row],[Price]],"$#,##0.00 ;")</f>
        <v xml:space="preserve">$0.00 </v>
      </c>
    </row>
    <row r="433" spans="1:4" ht="24.75" customHeight="1" x14ac:dyDescent="0.25">
      <c r="A433" s="31" t="s">
        <v>206</v>
      </c>
      <c r="B433" s="27" t="s">
        <v>105</v>
      </c>
      <c r="C433" s="36">
        <v>0</v>
      </c>
      <c r="D433" s="37" t="str">
        <f>TEXT(Table18[[#This Row],[Price]],"$#,##0.00 ;")</f>
        <v xml:space="preserve">$0.00 </v>
      </c>
    </row>
    <row r="434" spans="1:4" ht="24.75" customHeight="1" x14ac:dyDescent="0.25">
      <c r="A434" s="31" t="s">
        <v>138</v>
      </c>
      <c r="B434" s="27" t="s">
        <v>105</v>
      </c>
      <c r="C434" s="36">
        <v>0</v>
      </c>
      <c r="D434" s="37" t="str">
        <f>TEXT(Table18[[#This Row],[Price]],"$#,##0.00 ;")</f>
        <v xml:space="preserve">$0.00 </v>
      </c>
    </row>
    <row r="435" spans="1:4" ht="24.75" customHeight="1" x14ac:dyDescent="0.25">
      <c r="A435" s="31" t="s">
        <v>207</v>
      </c>
      <c r="B435" s="27" t="s">
        <v>105</v>
      </c>
      <c r="C435" s="36">
        <v>0</v>
      </c>
      <c r="D435" s="37" t="str">
        <f>TEXT(Table18[[#This Row],[Price]],"$#,##0.00 ;")</f>
        <v xml:space="preserve">$0.00 </v>
      </c>
    </row>
    <row r="436" spans="1:4" ht="24.75" customHeight="1" x14ac:dyDescent="0.25">
      <c r="A436" s="31" t="s">
        <v>208</v>
      </c>
      <c r="B436" s="27" t="s">
        <v>105</v>
      </c>
      <c r="C436" s="36">
        <v>0</v>
      </c>
      <c r="D436" s="37" t="str">
        <f>TEXT(Table18[[#This Row],[Price]],"$#,##0.00 ;")</f>
        <v xml:space="preserve">$0.00 </v>
      </c>
    </row>
    <row r="437" spans="1:4" ht="24.75" customHeight="1" x14ac:dyDescent="0.25">
      <c r="A437" s="31" t="s">
        <v>178</v>
      </c>
      <c r="B437" s="27" t="s">
        <v>105</v>
      </c>
      <c r="C437" s="36">
        <v>0</v>
      </c>
      <c r="D437" s="37" t="str">
        <f>TEXT(Table18[[#This Row],[Price]],"$#,##0.00 ;")</f>
        <v xml:space="preserve">$0.00 </v>
      </c>
    </row>
    <row r="438" spans="1:4" ht="24.75" customHeight="1" x14ac:dyDescent="0.25">
      <c r="A438" s="31" t="s">
        <v>233</v>
      </c>
      <c r="B438" s="27" t="s">
        <v>105</v>
      </c>
      <c r="C438" s="36">
        <v>0</v>
      </c>
      <c r="D438" s="37" t="str">
        <f>TEXT(Table18[[#This Row],[Price]],"$#,##0.00 ;")</f>
        <v xml:space="preserve">$0.00 </v>
      </c>
    </row>
    <row r="439" spans="1:4" ht="24.75" customHeight="1" x14ac:dyDescent="0.25">
      <c r="A439" s="31" t="s">
        <v>221</v>
      </c>
      <c r="B439" s="27" t="s">
        <v>105</v>
      </c>
      <c r="C439" s="36">
        <v>0</v>
      </c>
      <c r="D439" s="37" t="str">
        <f>TEXT(Table18[[#This Row],[Price]],"$#,##0.00 ;")</f>
        <v xml:space="preserve">$0.00 </v>
      </c>
    </row>
    <row r="440" spans="1:4" ht="24.75" customHeight="1" x14ac:dyDescent="0.25">
      <c r="A440" s="31" t="s">
        <v>222</v>
      </c>
      <c r="B440" s="27" t="s">
        <v>105</v>
      </c>
      <c r="C440" s="36">
        <v>0</v>
      </c>
      <c r="D440" s="37" t="str">
        <f>TEXT(Table18[[#This Row],[Price]],"$#,##0.00 ;")</f>
        <v xml:space="preserve">$0.00 </v>
      </c>
    </row>
    <row r="441" spans="1:4" ht="24.75" customHeight="1" x14ac:dyDescent="0.25">
      <c r="A441" s="66" t="s">
        <v>210</v>
      </c>
      <c r="B441" s="27" t="s">
        <v>117</v>
      </c>
      <c r="C441" s="36">
        <v>499</v>
      </c>
      <c r="D441" s="37" t="str">
        <f>TEXT(Table18[[#This Row],[Price]],"$#,##0.00 ;")</f>
        <v xml:space="preserve">$499.00 </v>
      </c>
    </row>
    <row r="442" spans="1:4" ht="24.75" customHeight="1" x14ac:dyDescent="0.25">
      <c r="A442" s="66" t="s">
        <v>211</v>
      </c>
      <c r="B442" s="27" t="s">
        <v>117</v>
      </c>
      <c r="C442" s="36">
        <v>129</v>
      </c>
      <c r="D442" s="37" t="str">
        <f>TEXT(Table18[[#This Row],[Price]],"$#,##0.00 ;")</f>
        <v xml:space="preserve">$129.00 </v>
      </c>
    </row>
    <row r="443" spans="1:4" ht="24.75" customHeight="1" x14ac:dyDescent="0.25">
      <c r="A443" s="66" t="s">
        <v>133</v>
      </c>
      <c r="B443" s="27" t="s">
        <v>117</v>
      </c>
      <c r="C443" s="36">
        <v>69</v>
      </c>
      <c r="D443" s="37" t="str">
        <f>TEXT(Table18[[#This Row],[Price]],"$#,##0.00 ;")</f>
        <v xml:space="preserve">$69.00 </v>
      </c>
    </row>
    <row r="444" spans="1:4" ht="24.75" customHeight="1" x14ac:dyDescent="0.25">
      <c r="A444" s="66" t="s">
        <v>141</v>
      </c>
      <c r="B444" s="27" t="s">
        <v>117</v>
      </c>
      <c r="C444" s="36">
        <v>138</v>
      </c>
      <c r="D444" s="37" t="str">
        <f>TEXT(Table18[[#This Row],[Price]],"$#,##0.00 ;")</f>
        <v xml:space="preserve">$138.00 </v>
      </c>
    </row>
    <row r="445" spans="1:4" ht="24.75" customHeight="1" x14ac:dyDescent="0.25">
      <c r="A445" s="31" t="s">
        <v>229</v>
      </c>
      <c r="B445" s="27" t="s">
        <v>117</v>
      </c>
      <c r="C445" s="36">
        <v>278</v>
      </c>
      <c r="D445" s="37" t="str">
        <f>TEXT(Table18[[#This Row],[Price]],"$#,##0.00 ;")</f>
        <v xml:space="preserve">$278.00 </v>
      </c>
    </row>
    <row r="446" spans="1:4" ht="24.75" customHeight="1" x14ac:dyDescent="0.25">
      <c r="A446" s="31" t="s">
        <v>234</v>
      </c>
      <c r="B446" s="27" t="s">
        <v>117</v>
      </c>
      <c r="C446" s="36">
        <v>237.95</v>
      </c>
      <c r="D446" s="37" t="str">
        <f>TEXT(Table18[[#This Row],[Price]],"$#,##0.00 ;")</f>
        <v xml:space="preserve">$237.95 </v>
      </c>
    </row>
    <row r="447" spans="1:4" ht="24.75" customHeight="1" x14ac:dyDescent="0.25">
      <c r="A447" s="66" t="s">
        <v>212</v>
      </c>
      <c r="B447" s="27" t="s">
        <v>117</v>
      </c>
      <c r="C447" s="36">
        <v>94.95</v>
      </c>
      <c r="D447" s="37" t="str">
        <f>TEXT(Table18[[#This Row],[Price]],"$#,##0.00 ;")</f>
        <v xml:space="preserve">$94.95 </v>
      </c>
    </row>
    <row r="448" spans="1:4" ht="24.75" customHeight="1" x14ac:dyDescent="0.25">
      <c r="A448" s="66" t="s">
        <v>230</v>
      </c>
      <c r="B448" s="27" t="s">
        <v>117</v>
      </c>
      <c r="C448" s="36">
        <v>84.95</v>
      </c>
      <c r="D448" s="37" t="str">
        <f>TEXT(Table18[[#This Row],[Price]],"$#,##0.00 ;")</f>
        <v xml:space="preserve">$84.95 </v>
      </c>
    </row>
    <row r="449" spans="1:4" ht="24.75" customHeight="1" x14ac:dyDescent="0.25">
      <c r="A449" s="66" t="s">
        <v>214</v>
      </c>
      <c r="B449" s="27" t="s">
        <v>117</v>
      </c>
      <c r="C449" s="36">
        <v>99.95</v>
      </c>
      <c r="D449" s="37" t="str">
        <f>TEXT(Table18[[#This Row],[Price]],"$#,##0.00 ;")</f>
        <v xml:space="preserve">$99.95 </v>
      </c>
    </row>
    <row r="450" spans="1:4" ht="24.75" customHeight="1" x14ac:dyDescent="0.25">
      <c r="A450" s="66" t="s">
        <v>215</v>
      </c>
      <c r="B450" s="27" t="s">
        <v>117</v>
      </c>
      <c r="C450" s="36">
        <v>109.95</v>
      </c>
      <c r="D450" s="37" t="str">
        <f>TEXT(Table18[[#This Row],[Price]],"$#,##0.00 ;")</f>
        <v xml:space="preserve">$109.95 </v>
      </c>
    </row>
    <row r="451" spans="1:4" ht="24.75" customHeight="1" x14ac:dyDescent="0.25">
      <c r="A451" s="66" t="s">
        <v>231</v>
      </c>
      <c r="B451" s="27" t="s">
        <v>117</v>
      </c>
      <c r="C451" s="36">
        <v>469.95</v>
      </c>
      <c r="D451" s="37" t="str">
        <f>TEXT(Table18[[#This Row],[Price]],"$#,##0.00 ;")</f>
        <v xml:space="preserve">$469.95 </v>
      </c>
    </row>
    <row r="452" spans="1:4" ht="24.75" customHeight="1" x14ac:dyDescent="0.25">
      <c r="A452" s="31" t="s">
        <v>180</v>
      </c>
      <c r="B452" s="27" t="s">
        <v>117</v>
      </c>
      <c r="C452" s="36">
        <v>99.95</v>
      </c>
      <c r="D452" s="37" t="str">
        <f>TEXT(Table18[[#This Row],[Price]],"$#,##0.00 ;")</f>
        <v xml:space="preserve">$99.95 </v>
      </c>
    </row>
    <row r="453" spans="1:4" ht="24.75" customHeight="1" x14ac:dyDescent="0.25">
      <c r="A453" s="31" t="s">
        <v>232</v>
      </c>
      <c r="B453" s="27" t="s">
        <v>117</v>
      </c>
      <c r="C453" s="36">
        <v>299</v>
      </c>
      <c r="D453" s="37" t="str">
        <f>TEXT(Table18[[#This Row],[Price]],"$#,##0.00 ;")</f>
        <v xml:space="preserve">$299.00 </v>
      </c>
    </row>
    <row r="454" spans="1:4" ht="24.75" customHeight="1" x14ac:dyDescent="0.25">
      <c r="A454" s="31" t="s">
        <v>179</v>
      </c>
      <c r="B454" s="27" t="s">
        <v>117</v>
      </c>
      <c r="C454" s="36">
        <v>199</v>
      </c>
      <c r="D454" s="37" t="str">
        <f>TEXT(Table18[[#This Row],[Price]],"$#,##0.00 ;")</f>
        <v xml:space="preserve">$199.00 </v>
      </c>
    </row>
    <row r="455" spans="1:4" ht="24.75" customHeight="1" x14ac:dyDescent="0.25">
      <c r="A455" s="31" t="s">
        <v>218</v>
      </c>
      <c r="B455" s="27" t="s">
        <v>117</v>
      </c>
      <c r="C455" s="36">
        <v>269</v>
      </c>
      <c r="D455" s="37" t="str">
        <f>TEXT(Table18[[#This Row],[Price]],"$#,##0.00 ;")</f>
        <v xml:space="preserve">$269.00 </v>
      </c>
    </row>
    <row r="456" spans="1:4" ht="24.75" customHeight="1" x14ac:dyDescent="0.25">
      <c r="A456" s="31" t="s">
        <v>223</v>
      </c>
      <c r="B456" s="27" t="s">
        <v>117</v>
      </c>
      <c r="C456" s="36">
        <v>239</v>
      </c>
      <c r="D456" s="37" t="str">
        <f>TEXT(Table18[[#This Row],[Price]],"$#,##0.00 ;")</f>
        <v xml:space="preserve">$239.00 </v>
      </c>
    </row>
    <row r="457" spans="1:4" ht="24.75" customHeight="1" x14ac:dyDescent="0.25">
      <c r="A457" s="31" t="s">
        <v>224</v>
      </c>
      <c r="B457" s="27" t="s">
        <v>117</v>
      </c>
      <c r="C457" s="36">
        <v>239</v>
      </c>
      <c r="D457" s="37" t="str">
        <f>TEXT(Table18[[#This Row],[Price]],"$#,##0.00 ;")</f>
        <v xml:space="preserve">$239.00 </v>
      </c>
    </row>
    <row r="458" spans="1:4" ht="24.75" customHeight="1" x14ac:dyDescent="0.25">
      <c r="A458" s="31" t="s">
        <v>225</v>
      </c>
      <c r="B458" s="27" t="s">
        <v>117</v>
      </c>
      <c r="C458" s="36">
        <v>239</v>
      </c>
      <c r="D458" s="37" t="str">
        <f>TEXT(Table18[[#This Row],[Price]],"$#,##0.00 ;")</f>
        <v xml:space="preserve">$239.00 </v>
      </c>
    </row>
    <row r="459" spans="1:4" ht="24.75" customHeight="1" x14ac:dyDescent="0.25">
      <c r="A459" s="31" t="s">
        <v>226</v>
      </c>
      <c r="B459" s="27" t="s">
        <v>117</v>
      </c>
      <c r="C459" s="60" t="s">
        <v>227</v>
      </c>
      <c r="D459" s="37" t="str">
        <f>TEXT(Table18[[#This Row],[Price]],"$#,##0.00 ;")</f>
        <v xml:space="preserve"> Call </v>
      </c>
    </row>
    <row r="460" spans="1:4" ht="15" customHeight="1" x14ac:dyDescent="0.25">
      <c r="A460" s="31"/>
      <c r="B460" s="27"/>
      <c r="C460" s="60"/>
    </row>
    <row r="461" spans="1:4" s="124" customFormat="1" ht="15" customHeight="1" x14ac:dyDescent="0.25">
      <c r="A461" s="117" t="s">
        <v>98</v>
      </c>
      <c r="B461" s="118"/>
      <c r="C461" s="119" t="s">
        <v>99</v>
      </c>
      <c r="D461" s="123"/>
    </row>
    <row r="462" spans="1:4" ht="24.75" customHeight="1" x14ac:dyDescent="0.25">
      <c r="A462" s="28" t="s">
        <v>62</v>
      </c>
      <c r="B462" s="29"/>
      <c r="C462" s="30">
        <f>Engine!C24</f>
        <v>3049</v>
      </c>
      <c r="D462" s="53"/>
    </row>
    <row r="463" spans="1:4" ht="24.75" customHeight="1" x14ac:dyDescent="0.25">
      <c r="A463" s="128" t="s">
        <v>101</v>
      </c>
      <c r="B463" s="128"/>
      <c r="C463" s="128"/>
      <c r="D463" s="35"/>
    </row>
    <row r="464" spans="1:4" ht="24.75" customHeight="1" x14ac:dyDescent="0.25">
      <c r="A464" s="74" t="s">
        <v>102</v>
      </c>
      <c r="B464" s="73" t="s">
        <v>103</v>
      </c>
      <c r="C464" s="71" t="s">
        <v>2</v>
      </c>
      <c r="D464" s="54" t="s">
        <v>3</v>
      </c>
    </row>
    <row r="465" spans="1:4" ht="24.75" customHeight="1" x14ac:dyDescent="0.25">
      <c r="A465" s="31" t="s">
        <v>140</v>
      </c>
      <c r="B465" s="27" t="s">
        <v>105</v>
      </c>
      <c r="C465" s="36">
        <v>0</v>
      </c>
      <c r="D465" s="37" t="str">
        <f>TEXT(Table19[[#This Row],[Price]],"$#,##0.00 ;")</f>
        <v xml:space="preserve">$0.00 </v>
      </c>
    </row>
    <row r="466" spans="1:4" ht="24.75" customHeight="1" x14ac:dyDescent="0.25">
      <c r="A466" s="31" t="s">
        <v>132</v>
      </c>
      <c r="B466" s="27" t="s">
        <v>105</v>
      </c>
      <c r="C466" s="36">
        <v>0</v>
      </c>
      <c r="D466" s="37" t="str">
        <f>TEXT(Table19[[#This Row],[Price]],"$#,##0.00 ;")</f>
        <v xml:space="preserve">$0.00 </v>
      </c>
    </row>
    <row r="467" spans="1:4" ht="24.75" customHeight="1" x14ac:dyDescent="0.25">
      <c r="A467" s="31" t="s">
        <v>202</v>
      </c>
      <c r="B467" s="27" t="s">
        <v>105</v>
      </c>
      <c r="C467" s="36">
        <v>0</v>
      </c>
      <c r="D467" s="37" t="str">
        <f>TEXT(Table19[[#This Row],[Price]],"$#,##0.00 ;")</f>
        <v xml:space="preserve">$0.00 </v>
      </c>
    </row>
    <row r="468" spans="1:4" ht="24.75" customHeight="1" x14ac:dyDescent="0.25">
      <c r="A468" s="31" t="s">
        <v>228</v>
      </c>
      <c r="B468" s="27" t="s">
        <v>105</v>
      </c>
      <c r="C468" s="36">
        <v>0</v>
      </c>
      <c r="D468" s="37" t="str">
        <f>TEXT(Table19[[#This Row],[Price]],"$#,##0.00 ;")</f>
        <v xml:space="preserve">$0.00 </v>
      </c>
    </row>
    <row r="469" spans="1:4" ht="24.75" customHeight="1" x14ac:dyDescent="0.25">
      <c r="A469" s="31" t="s">
        <v>135</v>
      </c>
      <c r="B469" s="27" t="s">
        <v>105</v>
      </c>
      <c r="C469" s="36">
        <v>0</v>
      </c>
      <c r="D469" s="37" t="str">
        <f>TEXT(Table19[[#This Row],[Price]],"$#,##0.00 ;")</f>
        <v xml:space="preserve">$0.00 </v>
      </c>
    </row>
    <row r="470" spans="1:4" ht="24.75" customHeight="1" x14ac:dyDescent="0.25">
      <c r="A470" s="31" t="s">
        <v>204</v>
      </c>
      <c r="B470" s="27" t="s">
        <v>105</v>
      </c>
      <c r="C470" s="36">
        <v>0</v>
      </c>
      <c r="D470" s="37" t="str">
        <f>TEXT(Table19[[#This Row],[Price]],"$#,##0.00 ;")</f>
        <v xml:space="preserve">$0.00 </v>
      </c>
    </row>
    <row r="471" spans="1:4" ht="24.75" customHeight="1" x14ac:dyDescent="0.25">
      <c r="A471" s="31" t="s">
        <v>205</v>
      </c>
      <c r="B471" s="27" t="s">
        <v>105</v>
      </c>
      <c r="C471" s="36">
        <v>0</v>
      </c>
      <c r="D471" s="37" t="str">
        <f>TEXT(Table19[[#This Row],[Price]],"$#,##0.00 ;")</f>
        <v xml:space="preserve">$0.00 </v>
      </c>
    </row>
    <row r="472" spans="1:4" ht="24.75" customHeight="1" x14ac:dyDescent="0.25">
      <c r="A472" s="31" t="s">
        <v>206</v>
      </c>
      <c r="B472" s="27" t="s">
        <v>105</v>
      </c>
      <c r="C472" s="36">
        <v>0</v>
      </c>
      <c r="D472" s="37" t="str">
        <f>TEXT(Table19[[#This Row],[Price]],"$#,##0.00 ;")</f>
        <v xml:space="preserve">$0.00 </v>
      </c>
    </row>
    <row r="473" spans="1:4" ht="24.75" customHeight="1" x14ac:dyDescent="0.25">
      <c r="A473" s="31" t="s">
        <v>138</v>
      </c>
      <c r="B473" s="27" t="s">
        <v>105</v>
      </c>
      <c r="C473" s="36">
        <v>0</v>
      </c>
      <c r="D473" s="37" t="str">
        <f>TEXT(Table19[[#This Row],[Price]],"$#,##0.00 ;")</f>
        <v xml:space="preserve">$0.00 </v>
      </c>
    </row>
    <row r="474" spans="1:4" ht="24.75" customHeight="1" x14ac:dyDescent="0.25">
      <c r="A474" s="31" t="s">
        <v>207</v>
      </c>
      <c r="B474" s="27" t="s">
        <v>105</v>
      </c>
      <c r="C474" s="36">
        <v>0</v>
      </c>
      <c r="D474" s="37" t="str">
        <f>TEXT(Table19[[#This Row],[Price]],"$#,##0.00 ;")</f>
        <v xml:space="preserve">$0.00 </v>
      </c>
    </row>
    <row r="475" spans="1:4" ht="24.75" customHeight="1" x14ac:dyDescent="0.25">
      <c r="A475" s="31" t="s">
        <v>208</v>
      </c>
      <c r="B475" s="27" t="s">
        <v>105</v>
      </c>
      <c r="C475" s="36">
        <v>0</v>
      </c>
      <c r="D475" s="37" t="str">
        <f>TEXT(Table19[[#This Row],[Price]],"$#,##0.00 ;")</f>
        <v xml:space="preserve">$0.00 </v>
      </c>
    </row>
    <row r="476" spans="1:4" ht="24.75" customHeight="1" x14ac:dyDescent="0.25">
      <c r="A476" s="31" t="s">
        <v>219</v>
      </c>
      <c r="B476" s="27" t="s">
        <v>105</v>
      </c>
      <c r="C476" s="36">
        <v>0</v>
      </c>
      <c r="D476" s="37" t="str">
        <f>TEXT(Table19[[#This Row],[Price]],"$#,##0.00 ;")</f>
        <v xml:space="preserve">$0.00 </v>
      </c>
    </row>
    <row r="477" spans="1:4" ht="24.75" customHeight="1" x14ac:dyDescent="0.25">
      <c r="A477" s="31" t="s">
        <v>221</v>
      </c>
      <c r="B477" s="27" t="s">
        <v>105</v>
      </c>
      <c r="C477" s="36">
        <v>0</v>
      </c>
      <c r="D477" s="37" t="str">
        <f>TEXT(Table19[[#This Row],[Price]],"$#,##0.00 ;")</f>
        <v xml:space="preserve">$0.00 </v>
      </c>
    </row>
    <row r="478" spans="1:4" ht="24.75" customHeight="1" x14ac:dyDescent="0.25">
      <c r="A478" s="31" t="s">
        <v>178</v>
      </c>
      <c r="B478" s="27" t="s">
        <v>105</v>
      </c>
      <c r="C478" s="36">
        <v>0</v>
      </c>
      <c r="D478" s="37" t="str">
        <f>TEXT(Table19[[#This Row],[Price]],"$#,##0.00 ;")</f>
        <v xml:space="preserve">$0.00 </v>
      </c>
    </row>
    <row r="479" spans="1:4" ht="24.75" customHeight="1" x14ac:dyDescent="0.25">
      <c r="A479" s="31" t="s">
        <v>222</v>
      </c>
      <c r="B479" s="27" t="s">
        <v>105</v>
      </c>
      <c r="C479" s="36">
        <v>0</v>
      </c>
      <c r="D479" s="37" t="str">
        <f>TEXT(Table19[[#This Row],[Price]],"$#,##0.00 ;")</f>
        <v xml:space="preserve">$0.00 </v>
      </c>
    </row>
    <row r="480" spans="1:4" ht="24.75" customHeight="1" x14ac:dyDescent="0.25">
      <c r="A480" s="66" t="s">
        <v>210</v>
      </c>
      <c r="B480" s="27" t="s">
        <v>117</v>
      </c>
      <c r="C480" s="36">
        <v>499</v>
      </c>
      <c r="D480" s="37" t="str">
        <f>TEXT(Table19[[#This Row],[Price]],"$#,##0.00 ;")</f>
        <v xml:space="preserve">$499.00 </v>
      </c>
    </row>
    <row r="481" spans="1:4" ht="24.75" customHeight="1" x14ac:dyDescent="0.25">
      <c r="A481" s="66" t="s">
        <v>211</v>
      </c>
      <c r="B481" s="27" t="s">
        <v>117</v>
      </c>
      <c r="C481" s="36">
        <v>129</v>
      </c>
      <c r="D481" s="37" t="str">
        <f>TEXT(Table19[[#This Row],[Price]],"$#,##0.00 ;")</f>
        <v xml:space="preserve">$129.00 </v>
      </c>
    </row>
    <row r="482" spans="1:4" ht="24.75" customHeight="1" x14ac:dyDescent="0.25">
      <c r="A482" s="66" t="s">
        <v>133</v>
      </c>
      <c r="B482" s="27" t="s">
        <v>117</v>
      </c>
      <c r="C482" s="36">
        <v>69</v>
      </c>
      <c r="D482" s="37" t="str">
        <f>TEXT(Table19[[#This Row],[Price]],"$#,##0.00 ;")</f>
        <v xml:space="preserve">$69.00 </v>
      </c>
    </row>
    <row r="483" spans="1:4" ht="24.75" customHeight="1" x14ac:dyDescent="0.25">
      <c r="A483" s="66" t="s">
        <v>141</v>
      </c>
      <c r="B483" s="27" t="s">
        <v>117</v>
      </c>
      <c r="C483" s="36">
        <v>138</v>
      </c>
      <c r="D483" s="37" t="str">
        <f>TEXT(Table19[[#This Row],[Price]],"$#,##0.00 ;")</f>
        <v xml:space="preserve">$138.00 </v>
      </c>
    </row>
    <row r="484" spans="1:4" ht="24.75" customHeight="1" x14ac:dyDescent="0.25">
      <c r="A484" s="66" t="s">
        <v>212</v>
      </c>
      <c r="B484" s="27" t="s">
        <v>117</v>
      </c>
      <c r="C484" s="36">
        <v>94.95</v>
      </c>
      <c r="D484" s="37" t="str">
        <f>TEXT(Table19[[#This Row],[Price]],"$#,##0.00 ;")</f>
        <v xml:space="preserve">$94.95 </v>
      </c>
    </row>
    <row r="485" spans="1:4" ht="24.75" customHeight="1" x14ac:dyDescent="0.25">
      <c r="A485" s="66" t="s">
        <v>230</v>
      </c>
      <c r="B485" s="27" t="s">
        <v>117</v>
      </c>
      <c r="C485" s="36">
        <v>84.95</v>
      </c>
      <c r="D485" s="37" t="str">
        <f>TEXT(Table19[[#This Row],[Price]],"$#,##0.00 ;")</f>
        <v xml:space="preserve">$84.95 </v>
      </c>
    </row>
    <row r="486" spans="1:4" ht="24.75" customHeight="1" x14ac:dyDescent="0.25">
      <c r="A486" s="66" t="s">
        <v>214</v>
      </c>
      <c r="B486" s="27" t="s">
        <v>117</v>
      </c>
      <c r="C486" s="36">
        <v>99.95</v>
      </c>
      <c r="D486" s="37" t="str">
        <f>TEXT(Table19[[#This Row],[Price]],"$#,##0.00 ;")</f>
        <v xml:space="preserve">$99.95 </v>
      </c>
    </row>
    <row r="487" spans="1:4" ht="24.75" customHeight="1" x14ac:dyDescent="0.25">
      <c r="A487" s="66" t="s">
        <v>215</v>
      </c>
      <c r="B487" s="27" t="s">
        <v>117</v>
      </c>
      <c r="C487" s="36">
        <v>109.95</v>
      </c>
      <c r="D487" s="37" t="str">
        <f>TEXT(Table19[[#This Row],[Price]],"$#,##0.00 ;")</f>
        <v xml:space="preserve">$109.95 </v>
      </c>
    </row>
    <row r="488" spans="1:4" ht="24.75" customHeight="1" x14ac:dyDescent="0.25">
      <c r="A488" s="66" t="s">
        <v>231</v>
      </c>
      <c r="B488" s="27" t="s">
        <v>117</v>
      </c>
      <c r="C488" s="36">
        <v>469.95</v>
      </c>
      <c r="D488" s="37" t="str">
        <f>TEXT(Table19[[#This Row],[Price]],"$#,##0.00 ;")</f>
        <v xml:space="preserve">$469.95 </v>
      </c>
    </row>
    <row r="489" spans="1:4" ht="24.75" customHeight="1" x14ac:dyDescent="0.25">
      <c r="A489" s="31" t="s">
        <v>180</v>
      </c>
      <c r="B489" s="27" t="s">
        <v>117</v>
      </c>
      <c r="C489" s="36">
        <v>99.95</v>
      </c>
      <c r="D489" s="37" t="str">
        <f>TEXT(Table19[[#This Row],[Price]],"$#,##0.00 ;")</f>
        <v xml:space="preserve">$99.95 </v>
      </c>
    </row>
    <row r="490" spans="1:4" ht="24.75" customHeight="1" x14ac:dyDescent="0.25">
      <c r="A490" s="31" t="s">
        <v>232</v>
      </c>
      <c r="B490" s="27" t="s">
        <v>117</v>
      </c>
      <c r="C490" s="36">
        <v>299</v>
      </c>
      <c r="D490" s="37" t="str">
        <f>TEXT(Table19[[#This Row],[Price]],"$#,##0.00 ;")</f>
        <v xml:space="preserve">$299.00 </v>
      </c>
    </row>
    <row r="491" spans="1:4" ht="24.75" customHeight="1" x14ac:dyDescent="0.25">
      <c r="A491" s="31" t="s">
        <v>179</v>
      </c>
      <c r="B491" s="27" t="s">
        <v>117</v>
      </c>
      <c r="C491" s="36">
        <v>199</v>
      </c>
      <c r="D491" s="37" t="str">
        <f>TEXT(Table19[[#This Row],[Price]],"$#,##0.00 ;")</f>
        <v xml:space="preserve">$199.00 </v>
      </c>
    </row>
    <row r="492" spans="1:4" ht="24.75" customHeight="1" x14ac:dyDescent="0.25">
      <c r="A492" s="31" t="s">
        <v>218</v>
      </c>
      <c r="B492" s="27" t="s">
        <v>117</v>
      </c>
      <c r="C492" s="36">
        <v>269</v>
      </c>
      <c r="D492" s="37" t="str">
        <f>TEXT(Table19[[#This Row],[Price]],"$#,##0.00 ;")</f>
        <v xml:space="preserve">$269.00 </v>
      </c>
    </row>
    <row r="493" spans="1:4" ht="24.75" customHeight="1" x14ac:dyDescent="0.25">
      <c r="A493" s="31" t="s">
        <v>223</v>
      </c>
      <c r="B493" s="27" t="s">
        <v>117</v>
      </c>
      <c r="C493" s="36">
        <v>239</v>
      </c>
      <c r="D493" s="37" t="str">
        <f>TEXT(Table19[[#This Row],[Price]],"$#,##0.00 ;")</f>
        <v xml:space="preserve">$239.00 </v>
      </c>
    </row>
    <row r="494" spans="1:4" ht="24.75" customHeight="1" x14ac:dyDescent="0.25">
      <c r="A494" s="31" t="s">
        <v>224</v>
      </c>
      <c r="B494" s="27" t="s">
        <v>117</v>
      </c>
      <c r="C494" s="36">
        <v>239</v>
      </c>
      <c r="D494" s="37" t="str">
        <f>TEXT(Table19[[#This Row],[Price]],"$#,##0.00 ;")</f>
        <v xml:space="preserve">$239.00 </v>
      </c>
    </row>
    <row r="495" spans="1:4" ht="24.75" customHeight="1" x14ac:dyDescent="0.25">
      <c r="A495" s="31" t="s">
        <v>225</v>
      </c>
      <c r="B495" s="27" t="s">
        <v>117</v>
      </c>
      <c r="C495" s="36">
        <v>239</v>
      </c>
      <c r="D495" s="37" t="str">
        <f>TEXT(Table19[[#This Row],[Price]],"$#,##0.00 ;")</f>
        <v xml:space="preserve">$239.00 </v>
      </c>
    </row>
    <row r="496" spans="1:4" ht="24.75" customHeight="1" x14ac:dyDescent="0.25">
      <c r="A496" s="31" t="s">
        <v>226</v>
      </c>
      <c r="B496" s="27" t="s">
        <v>117</v>
      </c>
      <c r="C496" s="60" t="s">
        <v>227</v>
      </c>
      <c r="D496" s="37" t="str">
        <f>TEXT(Table19[[#This Row],[Price]],"$#,##0.00 ;")</f>
        <v xml:space="preserve"> Call </v>
      </c>
    </row>
    <row r="497" spans="1:4" ht="15" customHeight="1" x14ac:dyDescent="0.25">
      <c r="A497" s="31"/>
      <c r="B497" s="27"/>
      <c r="C497" s="60"/>
    </row>
    <row r="498" spans="1:4" s="124" customFormat="1" ht="15" customHeight="1" x14ac:dyDescent="0.25">
      <c r="A498" s="117" t="s">
        <v>98</v>
      </c>
      <c r="B498" s="118"/>
      <c r="C498" s="119" t="s">
        <v>99</v>
      </c>
      <c r="D498" s="123"/>
    </row>
    <row r="499" spans="1:4" ht="24.75" customHeight="1" x14ac:dyDescent="0.25">
      <c r="A499" s="28" t="s">
        <v>65</v>
      </c>
      <c r="B499" s="29"/>
      <c r="C499" s="30">
        <f>Engine!C25</f>
        <v>4995</v>
      </c>
      <c r="D499" s="53"/>
    </row>
    <row r="500" spans="1:4" ht="24.75" customHeight="1" x14ac:dyDescent="0.25">
      <c r="A500" s="128" t="s">
        <v>101</v>
      </c>
      <c r="B500" s="128"/>
      <c r="C500" s="128"/>
      <c r="D500" s="35"/>
    </row>
    <row r="501" spans="1:4" ht="24.75" customHeight="1" x14ac:dyDescent="0.25">
      <c r="A501" s="63" t="s">
        <v>102</v>
      </c>
      <c r="B501" s="73" t="s">
        <v>103</v>
      </c>
      <c r="C501" s="71" t="s">
        <v>2</v>
      </c>
      <c r="D501" s="54" t="s">
        <v>3</v>
      </c>
    </row>
    <row r="502" spans="1:4" ht="24.75" customHeight="1" x14ac:dyDescent="0.25">
      <c r="A502" s="31" t="s">
        <v>140</v>
      </c>
      <c r="B502" s="27" t="s">
        <v>105</v>
      </c>
      <c r="C502" s="32">
        <v>0</v>
      </c>
      <c r="D502" s="37" t="str">
        <f>TEXT(Table20[[#This Row],[Price]],"$#,##0.00 ;")</f>
        <v xml:space="preserve">$0.00 </v>
      </c>
    </row>
    <row r="503" spans="1:4" ht="24.75" customHeight="1" x14ac:dyDescent="0.25">
      <c r="A503" s="31" t="s">
        <v>141</v>
      </c>
      <c r="B503" s="27" t="s">
        <v>105</v>
      </c>
      <c r="C503" s="32">
        <v>0</v>
      </c>
      <c r="D503" s="37" t="str">
        <f>TEXT(Table20[[#This Row],[Price]],"$#,##0.00 ;")</f>
        <v xml:space="preserve">$0.00 </v>
      </c>
    </row>
    <row r="504" spans="1:4" ht="24.75" customHeight="1" x14ac:dyDescent="0.25">
      <c r="A504" s="31" t="s">
        <v>132</v>
      </c>
      <c r="B504" s="27" t="s">
        <v>105</v>
      </c>
      <c r="C504" s="32">
        <v>0</v>
      </c>
      <c r="D504" s="37" t="str">
        <f>TEXT(Table20[[#This Row],[Price]],"$#,##0.00 ;")</f>
        <v xml:space="preserve">$0.00 </v>
      </c>
    </row>
    <row r="505" spans="1:4" ht="24.75" customHeight="1" x14ac:dyDescent="0.25">
      <c r="A505" s="31" t="s">
        <v>134</v>
      </c>
      <c r="B505" s="27" t="s">
        <v>105</v>
      </c>
      <c r="C505" s="32">
        <v>0</v>
      </c>
      <c r="D505" s="37" t="str">
        <f>TEXT(Table20[[#This Row],[Price]],"$#,##0.00 ;")</f>
        <v xml:space="preserve">$0.00 </v>
      </c>
    </row>
    <row r="506" spans="1:4" ht="24.75" customHeight="1" x14ac:dyDescent="0.25">
      <c r="A506" s="31" t="s">
        <v>135</v>
      </c>
      <c r="B506" s="27" t="s">
        <v>105</v>
      </c>
      <c r="C506" s="32">
        <v>0</v>
      </c>
      <c r="D506" s="37" t="str">
        <f>TEXT(Table20[[#This Row],[Price]],"$#,##0.00 ;")</f>
        <v xml:space="preserve">$0.00 </v>
      </c>
    </row>
    <row r="507" spans="1:4" ht="24.75" customHeight="1" x14ac:dyDescent="0.25">
      <c r="A507" s="31" t="s">
        <v>204</v>
      </c>
      <c r="B507" s="27" t="s">
        <v>105</v>
      </c>
      <c r="C507" s="32">
        <v>0</v>
      </c>
      <c r="D507" s="37" t="str">
        <f>TEXT(Table20[[#This Row],[Price]],"$#,##0.00 ;")</f>
        <v xml:space="preserve">$0.00 </v>
      </c>
    </row>
    <row r="508" spans="1:4" ht="24.75" customHeight="1" x14ac:dyDescent="0.25">
      <c r="A508" s="31" t="s">
        <v>205</v>
      </c>
      <c r="B508" s="27" t="s">
        <v>105</v>
      </c>
      <c r="C508" s="32">
        <v>0</v>
      </c>
      <c r="D508" s="37" t="str">
        <f>TEXT(Table20[[#This Row],[Price]],"$#,##0.00 ;")</f>
        <v xml:space="preserve">$0.00 </v>
      </c>
    </row>
    <row r="509" spans="1:4" ht="24.75" customHeight="1" x14ac:dyDescent="0.25">
      <c r="A509" s="31" t="s">
        <v>206</v>
      </c>
      <c r="B509" s="27" t="s">
        <v>105</v>
      </c>
      <c r="C509" s="32">
        <v>0</v>
      </c>
      <c r="D509" s="37" t="str">
        <f>TEXT(Table20[[#This Row],[Price]],"$#,##0.00 ;")</f>
        <v xml:space="preserve">$0.00 </v>
      </c>
    </row>
    <row r="510" spans="1:4" ht="24.75" customHeight="1" x14ac:dyDescent="0.25">
      <c r="A510" s="31" t="s">
        <v>138</v>
      </c>
      <c r="B510" s="27" t="s">
        <v>105</v>
      </c>
      <c r="C510" s="32">
        <v>0</v>
      </c>
      <c r="D510" s="37" t="str">
        <f>TEXT(Table20[[#This Row],[Price]],"$#,##0.00 ;")</f>
        <v xml:space="preserve">$0.00 </v>
      </c>
    </row>
    <row r="511" spans="1:4" ht="24.75" customHeight="1" x14ac:dyDescent="0.25">
      <c r="A511" s="31" t="s">
        <v>173</v>
      </c>
      <c r="B511" s="27" t="s">
        <v>105</v>
      </c>
      <c r="C511" s="32">
        <v>0</v>
      </c>
      <c r="D511" s="37" t="str">
        <f>TEXT(Table20[[#This Row],[Price]],"$#,##0.00 ;")</f>
        <v xml:space="preserve">$0.00 </v>
      </c>
    </row>
    <row r="512" spans="1:4" ht="24.75" customHeight="1" x14ac:dyDescent="0.25">
      <c r="A512" s="31" t="s">
        <v>208</v>
      </c>
      <c r="B512" s="27" t="s">
        <v>105</v>
      </c>
      <c r="C512" s="32">
        <v>0</v>
      </c>
      <c r="D512" s="37" t="str">
        <f>TEXT(Table20[[#This Row],[Price]],"$#,##0.00 ;")</f>
        <v xml:space="preserve">$0.00 </v>
      </c>
    </row>
    <row r="513" spans="1:4" ht="24.75" customHeight="1" x14ac:dyDescent="0.25">
      <c r="A513" s="31" t="s">
        <v>174</v>
      </c>
      <c r="B513" s="27" t="s">
        <v>105</v>
      </c>
      <c r="C513" s="32">
        <v>0</v>
      </c>
      <c r="D513" s="37" t="str">
        <f>TEXT(Table20[[#This Row],[Price]],"$#,##0.00 ;")</f>
        <v xml:space="preserve">$0.00 </v>
      </c>
    </row>
    <row r="514" spans="1:4" ht="24.75" customHeight="1" x14ac:dyDescent="0.25">
      <c r="A514" s="31" t="s">
        <v>235</v>
      </c>
      <c r="B514" s="27" t="s">
        <v>105</v>
      </c>
      <c r="C514" s="32">
        <v>0</v>
      </c>
      <c r="D514" s="37" t="str">
        <f>TEXT(Table20[[#This Row],[Price]],"$#,##0.00 ;")</f>
        <v xml:space="preserve">$0.00 </v>
      </c>
    </row>
    <row r="515" spans="1:4" ht="24.75" customHeight="1" x14ac:dyDescent="0.25">
      <c r="A515" s="31" t="s">
        <v>178</v>
      </c>
      <c r="B515" s="27" t="s">
        <v>105</v>
      </c>
      <c r="C515" s="32">
        <v>0</v>
      </c>
      <c r="D515" s="37" t="str">
        <f>TEXT(Table20[[#This Row],[Price]],"$#,##0.00 ;")</f>
        <v xml:space="preserve">$0.00 </v>
      </c>
    </row>
    <row r="516" spans="1:4" ht="24.75" customHeight="1" x14ac:dyDescent="0.25">
      <c r="A516" s="31" t="s">
        <v>222</v>
      </c>
      <c r="B516" s="27" t="s">
        <v>105</v>
      </c>
      <c r="C516" s="32">
        <v>0</v>
      </c>
      <c r="D516" s="37" t="str">
        <f>TEXT(Table20[[#This Row],[Price]],"$#,##0.00 ;")</f>
        <v xml:space="preserve">$0.00 </v>
      </c>
    </row>
    <row r="517" spans="1:4" ht="24.75" customHeight="1" x14ac:dyDescent="0.25">
      <c r="A517" s="31" t="s">
        <v>236</v>
      </c>
      <c r="B517" s="27" t="s">
        <v>117</v>
      </c>
      <c r="C517" s="36">
        <v>159</v>
      </c>
      <c r="D517" s="37" t="str">
        <f>TEXT(Table20[[#This Row],[Price]],"$#,##0.00 ;")</f>
        <v xml:space="preserve">$159.00 </v>
      </c>
    </row>
    <row r="518" spans="1:4" ht="24.75" customHeight="1" x14ac:dyDescent="0.25">
      <c r="A518" s="31" t="s">
        <v>237</v>
      </c>
      <c r="B518" s="27" t="s">
        <v>117</v>
      </c>
      <c r="C518" s="36">
        <v>199</v>
      </c>
      <c r="D518" s="37" t="str">
        <f>TEXT(Table20[[#This Row],[Price]],"$#,##0.00 ;")</f>
        <v xml:space="preserve">$199.00 </v>
      </c>
    </row>
    <row r="519" spans="1:4" ht="24.75" customHeight="1" x14ac:dyDescent="0.25">
      <c r="A519" s="31" t="s">
        <v>238</v>
      </c>
      <c r="B519" s="27" t="s">
        <v>117</v>
      </c>
      <c r="C519" s="36">
        <v>169</v>
      </c>
      <c r="D519" s="37" t="str">
        <f>TEXT(Table20[[#This Row],[Price]],"$#,##0.00 ;")</f>
        <v xml:space="preserve">$169.00 </v>
      </c>
    </row>
    <row r="520" spans="1:4" ht="24.75" customHeight="1" x14ac:dyDescent="0.25">
      <c r="A520" s="31" t="s">
        <v>181</v>
      </c>
      <c r="B520" s="27" t="s">
        <v>117</v>
      </c>
      <c r="C520" s="36">
        <v>154.94999999999999</v>
      </c>
      <c r="D520" s="37" t="str">
        <f>TEXT(Table20[[#This Row],[Price]],"$#,##0.00 ;")</f>
        <v xml:space="preserve">$154.95 </v>
      </c>
    </row>
    <row r="521" spans="1:4" ht="24.75" customHeight="1" x14ac:dyDescent="0.25">
      <c r="A521" s="31" t="s">
        <v>239</v>
      </c>
      <c r="B521" s="27" t="s">
        <v>117</v>
      </c>
      <c r="C521" s="36">
        <v>339</v>
      </c>
      <c r="D521" s="37" t="str">
        <f>TEXT(Table20[[#This Row],[Price]],"$#,##0.00 ;")</f>
        <v xml:space="preserve">$339.00 </v>
      </c>
    </row>
    <row r="522" spans="1:4" ht="24.75" customHeight="1" x14ac:dyDescent="0.25">
      <c r="A522" s="31" t="s">
        <v>240</v>
      </c>
      <c r="B522" s="27" t="s">
        <v>117</v>
      </c>
      <c r="C522" s="36">
        <v>159.80000000000001</v>
      </c>
      <c r="D522" s="37" t="str">
        <f>TEXT(Table20[[#This Row],[Price]],"$#,##0.00 ;")</f>
        <v xml:space="preserve">$159.80 </v>
      </c>
    </row>
    <row r="523" spans="1:4" ht="24.75" customHeight="1" x14ac:dyDescent="0.25">
      <c r="A523" s="31" t="s">
        <v>231</v>
      </c>
      <c r="B523" s="27" t="s">
        <v>117</v>
      </c>
      <c r="C523" s="36">
        <v>695</v>
      </c>
      <c r="D523" s="37" t="str">
        <f>TEXT(Table20[[#This Row],[Price]],"$#,##0.00 ;")</f>
        <v xml:space="preserve">$695.00 </v>
      </c>
    </row>
    <row r="524" spans="1:4" ht="24.75" customHeight="1" x14ac:dyDescent="0.25">
      <c r="A524" s="31" t="s">
        <v>180</v>
      </c>
      <c r="B524" s="27" t="s">
        <v>117</v>
      </c>
      <c r="C524" s="36">
        <v>99.95</v>
      </c>
      <c r="D524" s="37" t="str">
        <f>TEXT(Table20[[#This Row],[Price]],"$#,##0.00 ;")</f>
        <v xml:space="preserve">$99.95 </v>
      </c>
    </row>
    <row r="525" spans="1:4" ht="24.75" customHeight="1" x14ac:dyDescent="0.25">
      <c r="A525" s="31" t="s">
        <v>241</v>
      </c>
      <c r="B525" s="27" t="s">
        <v>117</v>
      </c>
      <c r="C525" s="36">
        <v>289</v>
      </c>
      <c r="D525" s="37" t="str">
        <f>TEXT(Table20[[#This Row],[Price]],"$#,##0.00 ;")</f>
        <v xml:space="preserve">$289.00 </v>
      </c>
    </row>
    <row r="526" spans="1:4" ht="24.75" customHeight="1" x14ac:dyDescent="0.25">
      <c r="A526" s="31" t="s">
        <v>242</v>
      </c>
      <c r="B526" s="27" t="s">
        <v>117</v>
      </c>
      <c r="C526" s="36">
        <v>289</v>
      </c>
      <c r="D526" s="37" t="str">
        <f>TEXT(Table20[[#This Row],[Price]],"$#,##0.00 ;")</f>
        <v xml:space="preserve">$289.00 </v>
      </c>
    </row>
    <row r="527" spans="1:4" ht="24.75" customHeight="1" x14ac:dyDescent="0.25">
      <c r="A527" s="31" t="s">
        <v>223</v>
      </c>
      <c r="B527" s="27" t="s">
        <v>117</v>
      </c>
      <c r="C527" s="36">
        <v>289</v>
      </c>
      <c r="D527" s="37" t="str">
        <f>TEXT(Table20[[#This Row],[Price]],"$#,##0.00 ;")</f>
        <v xml:space="preserve">$289.00 </v>
      </c>
    </row>
    <row r="528" spans="1:4" ht="24.75" customHeight="1" x14ac:dyDescent="0.25">
      <c r="A528" s="31" t="s">
        <v>224</v>
      </c>
      <c r="B528" s="27" t="s">
        <v>117</v>
      </c>
      <c r="C528" s="36">
        <v>289</v>
      </c>
      <c r="D528" s="37" t="str">
        <f>TEXT(Table20[[#This Row],[Price]],"$#,##0.00 ;")</f>
        <v xml:space="preserve">$289.00 </v>
      </c>
    </row>
    <row r="529" spans="1:4" ht="24.75" customHeight="1" x14ac:dyDescent="0.25">
      <c r="A529" s="31" t="s">
        <v>225</v>
      </c>
      <c r="B529" s="27" t="s">
        <v>117</v>
      </c>
      <c r="C529" s="36">
        <v>289</v>
      </c>
      <c r="D529" s="37" t="str">
        <f>TEXT(Table20[[#This Row],[Price]],"$#,##0.00 ;")</f>
        <v xml:space="preserve">$289.00 </v>
      </c>
    </row>
    <row r="530" spans="1:4" ht="24.75" customHeight="1" x14ac:dyDescent="0.25">
      <c r="A530" s="31" t="s">
        <v>226</v>
      </c>
      <c r="B530" s="27" t="s">
        <v>117</v>
      </c>
      <c r="C530" s="60" t="s">
        <v>126</v>
      </c>
      <c r="D530" s="37" t="str">
        <f>TEXT(Table20[[#This Row],[Price]],"$#,##0.00 ;")</f>
        <v>Call for Pricing</v>
      </c>
    </row>
    <row r="531" spans="1:4" ht="15" customHeight="1" x14ac:dyDescent="0.25">
      <c r="A531" s="31"/>
      <c r="B531" s="27"/>
      <c r="C531" s="60"/>
    </row>
    <row r="532" spans="1:4" s="124" customFormat="1" ht="15" customHeight="1" x14ac:dyDescent="0.25">
      <c r="A532" s="117" t="s">
        <v>98</v>
      </c>
      <c r="B532" s="118"/>
      <c r="C532" s="119" t="s">
        <v>99</v>
      </c>
      <c r="D532" s="123"/>
    </row>
    <row r="533" spans="1:4" ht="24.75" customHeight="1" x14ac:dyDescent="0.25">
      <c r="A533" s="28" t="s">
        <v>68</v>
      </c>
      <c r="B533" s="29"/>
      <c r="C533" s="30">
        <f>Engine!C26</f>
        <v>8099</v>
      </c>
      <c r="D533" s="53"/>
    </row>
    <row r="534" spans="1:4" ht="24.75" customHeight="1" x14ac:dyDescent="0.25">
      <c r="A534" s="128" t="s">
        <v>101</v>
      </c>
      <c r="B534" s="128"/>
      <c r="C534" s="128"/>
      <c r="D534" s="35"/>
    </row>
    <row r="535" spans="1:4" ht="24.75" customHeight="1" x14ac:dyDescent="0.25">
      <c r="A535" s="63" t="s">
        <v>102</v>
      </c>
      <c r="B535" s="70" t="s">
        <v>103</v>
      </c>
      <c r="C535" s="75" t="s">
        <v>2</v>
      </c>
      <c r="D535" s="54" t="s">
        <v>3</v>
      </c>
    </row>
    <row r="536" spans="1:4" ht="24.75" customHeight="1" x14ac:dyDescent="0.25">
      <c r="A536" s="66" t="s">
        <v>140</v>
      </c>
      <c r="B536" s="27" t="s">
        <v>105</v>
      </c>
      <c r="C536" s="32">
        <v>0</v>
      </c>
      <c r="D536" s="37" t="str">
        <f>TEXT(Table21[[#This Row],[Price]],"$#,##0.00 ;")</f>
        <v xml:space="preserve">$0.00 </v>
      </c>
    </row>
    <row r="537" spans="1:4" ht="24.75" customHeight="1" x14ac:dyDescent="0.25">
      <c r="A537" s="66" t="s">
        <v>150</v>
      </c>
      <c r="B537" s="27" t="s">
        <v>105</v>
      </c>
      <c r="C537" s="32">
        <v>0</v>
      </c>
      <c r="D537" s="37" t="str">
        <f>TEXT(Table21[[#This Row],[Price]],"$#,##0.00 ;")</f>
        <v xml:space="preserve">$0.00 </v>
      </c>
    </row>
    <row r="538" spans="1:4" ht="24.75" customHeight="1" x14ac:dyDescent="0.25">
      <c r="A538" s="66" t="s">
        <v>141</v>
      </c>
      <c r="B538" s="27" t="s">
        <v>105</v>
      </c>
      <c r="C538" s="32">
        <v>0</v>
      </c>
      <c r="D538" s="37" t="str">
        <f>TEXT(Table21[[#This Row],[Price]],"$#,##0.00 ;")</f>
        <v xml:space="preserve">$0.00 </v>
      </c>
    </row>
    <row r="539" spans="1:4" ht="24.75" customHeight="1" x14ac:dyDescent="0.25">
      <c r="A539" s="31" t="s">
        <v>132</v>
      </c>
      <c r="B539" s="27" t="s">
        <v>105</v>
      </c>
      <c r="C539" s="32">
        <v>0</v>
      </c>
      <c r="D539" s="37" t="str">
        <f>TEXT(Table21[[#This Row],[Price]],"$#,##0.00 ;")</f>
        <v xml:space="preserve">$0.00 </v>
      </c>
    </row>
    <row r="540" spans="1:4" ht="24.75" customHeight="1" x14ac:dyDescent="0.25">
      <c r="A540" s="66" t="s">
        <v>134</v>
      </c>
      <c r="B540" s="27" t="s">
        <v>105</v>
      </c>
      <c r="C540" s="32">
        <v>0</v>
      </c>
      <c r="D540" s="37" t="str">
        <f>TEXT(Table21[[#This Row],[Price]],"$#,##0.00 ;")</f>
        <v xml:space="preserve">$0.00 </v>
      </c>
    </row>
    <row r="541" spans="1:4" ht="24.75" customHeight="1" x14ac:dyDescent="0.25">
      <c r="A541" s="66" t="s">
        <v>171</v>
      </c>
      <c r="B541" s="27" t="s">
        <v>105</v>
      </c>
      <c r="C541" s="32">
        <v>0</v>
      </c>
      <c r="D541" s="37" t="str">
        <f>TEXT(Table21[[#This Row],[Price]],"$#,##0.00 ;")</f>
        <v xml:space="preserve">$0.00 </v>
      </c>
    </row>
    <row r="542" spans="1:4" ht="24.75" customHeight="1" x14ac:dyDescent="0.25">
      <c r="A542" s="66" t="s">
        <v>135</v>
      </c>
      <c r="B542" s="27" t="s">
        <v>105</v>
      </c>
      <c r="C542" s="32">
        <v>0</v>
      </c>
      <c r="D542" s="37" t="str">
        <f>TEXT(Table21[[#This Row],[Price]],"$#,##0.00 ;")</f>
        <v xml:space="preserve">$0.00 </v>
      </c>
    </row>
    <row r="543" spans="1:4" ht="24.75" customHeight="1" x14ac:dyDescent="0.25">
      <c r="A543" s="66" t="s">
        <v>243</v>
      </c>
      <c r="B543" s="27" t="s">
        <v>105</v>
      </c>
      <c r="C543" s="32">
        <v>0</v>
      </c>
      <c r="D543" s="37" t="str">
        <f>TEXT(Table21[[#This Row],[Price]],"$#,##0.00 ;")</f>
        <v xml:space="preserve">$0.00 </v>
      </c>
    </row>
    <row r="544" spans="1:4" ht="24.75" customHeight="1" x14ac:dyDescent="0.25">
      <c r="A544" s="66" t="s">
        <v>244</v>
      </c>
      <c r="B544" s="27" t="s">
        <v>105</v>
      </c>
      <c r="C544" s="32">
        <v>0</v>
      </c>
      <c r="D544" s="37" t="str">
        <f>TEXT(Table21[[#This Row],[Price]],"$#,##0.00 ;")</f>
        <v xml:space="preserve">$0.00 </v>
      </c>
    </row>
    <row r="545" spans="1:4" ht="24.75" customHeight="1" x14ac:dyDescent="0.25">
      <c r="A545" s="66" t="s">
        <v>204</v>
      </c>
      <c r="B545" s="27" t="s">
        <v>105</v>
      </c>
      <c r="C545" s="32">
        <v>0</v>
      </c>
      <c r="D545" s="37" t="str">
        <f>TEXT(Table21[[#This Row],[Price]],"$#,##0.00 ;")</f>
        <v xml:space="preserve">$0.00 </v>
      </c>
    </row>
    <row r="546" spans="1:4" ht="24.75" customHeight="1" x14ac:dyDescent="0.25">
      <c r="A546" s="66" t="s">
        <v>205</v>
      </c>
      <c r="B546" s="27" t="s">
        <v>105</v>
      </c>
      <c r="C546" s="32">
        <v>0</v>
      </c>
      <c r="D546" s="37" t="str">
        <f>TEXT(Table21[[#This Row],[Price]],"$#,##0.00 ;")</f>
        <v xml:space="preserve">$0.00 </v>
      </c>
    </row>
    <row r="547" spans="1:4" ht="24.75" customHeight="1" x14ac:dyDescent="0.25">
      <c r="A547" s="66" t="s">
        <v>206</v>
      </c>
      <c r="B547" s="27" t="s">
        <v>105</v>
      </c>
      <c r="C547" s="32">
        <v>0</v>
      </c>
      <c r="D547" s="37" t="str">
        <f>TEXT(Table21[[#This Row],[Price]],"$#,##0.00 ;")</f>
        <v xml:space="preserve">$0.00 </v>
      </c>
    </row>
    <row r="548" spans="1:4" ht="24.75" customHeight="1" x14ac:dyDescent="0.25">
      <c r="A548" s="66" t="s">
        <v>138</v>
      </c>
      <c r="B548" s="27" t="s">
        <v>105</v>
      </c>
      <c r="C548" s="32">
        <v>0</v>
      </c>
      <c r="D548" s="37" t="str">
        <f>TEXT(Table21[[#This Row],[Price]],"$#,##0.00 ;")</f>
        <v xml:space="preserve">$0.00 </v>
      </c>
    </row>
    <row r="549" spans="1:4" ht="24.75" customHeight="1" x14ac:dyDescent="0.25">
      <c r="A549" s="76" t="s">
        <v>173</v>
      </c>
      <c r="B549" s="27" t="s">
        <v>105</v>
      </c>
      <c r="C549" s="32">
        <v>0</v>
      </c>
      <c r="D549" s="37" t="str">
        <f>TEXT(Table21[[#This Row],[Price]],"$#,##0.00 ;")</f>
        <v xml:space="preserve">$0.00 </v>
      </c>
    </row>
    <row r="550" spans="1:4" ht="24.75" customHeight="1" x14ac:dyDescent="0.25">
      <c r="A550" s="76" t="s">
        <v>208</v>
      </c>
      <c r="B550" s="27" t="s">
        <v>105</v>
      </c>
      <c r="C550" s="32">
        <v>0</v>
      </c>
      <c r="D550" s="37" t="str">
        <f>TEXT(Table21[[#This Row],[Price]],"$#,##0.00 ;")</f>
        <v xml:space="preserve">$0.00 </v>
      </c>
    </row>
    <row r="551" spans="1:4" ht="24.75" customHeight="1" x14ac:dyDescent="0.25">
      <c r="A551" s="66" t="s">
        <v>245</v>
      </c>
      <c r="B551" s="27" t="s">
        <v>105</v>
      </c>
      <c r="C551" s="32">
        <v>0</v>
      </c>
      <c r="D551" s="37" t="str">
        <f>TEXT(Table21[[#This Row],[Price]],"$#,##0.00 ;")</f>
        <v xml:space="preserve">$0.00 </v>
      </c>
    </row>
    <row r="552" spans="1:4" ht="24.75" customHeight="1" x14ac:dyDescent="0.25">
      <c r="A552" s="66" t="s">
        <v>176</v>
      </c>
      <c r="B552" s="27" t="s">
        <v>105</v>
      </c>
      <c r="C552" s="32">
        <v>0</v>
      </c>
      <c r="D552" s="37" t="str">
        <f>TEXT(Table21[[#This Row],[Price]],"$#,##0.00 ;")</f>
        <v xml:space="preserve">$0.00 </v>
      </c>
    </row>
    <row r="553" spans="1:4" ht="24.75" customHeight="1" x14ac:dyDescent="0.25">
      <c r="A553" s="66" t="s">
        <v>246</v>
      </c>
      <c r="B553" s="27" t="s">
        <v>105</v>
      </c>
      <c r="C553" s="32">
        <v>0</v>
      </c>
      <c r="D553" s="37" t="str">
        <f>TEXT(Table21[[#This Row],[Price]],"$#,##0.00 ;")</f>
        <v xml:space="preserve">$0.00 </v>
      </c>
    </row>
    <row r="554" spans="1:4" ht="24.75" customHeight="1" x14ac:dyDescent="0.25">
      <c r="A554" s="66" t="s">
        <v>178</v>
      </c>
      <c r="B554" s="27" t="s">
        <v>105</v>
      </c>
      <c r="C554" s="32">
        <v>0</v>
      </c>
      <c r="D554" s="37" t="str">
        <f>TEXT(Table21[[#This Row],[Price]],"$#,##0.00 ;")</f>
        <v xml:space="preserve">$0.00 </v>
      </c>
    </row>
    <row r="555" spans="1:4" ht="24.75" customHeight="1" x14ac:dyDescent="0.25">
      <c r="A555" s="66" t="s">
        <v>179</v>
      </c>
      <c r="B555" s="27" t="s">
        <v>117</v>
      </c>
      <c r="C555" s="36">
        <v>589</v>
      </c>
      <c r="D555" s="37" t="str">
        <f>TEXT(Table21[[#This Row],[Price]],"$#,##0.00 ;")</f>
        <v xml:space="preserve">$589.00 </v>
      </c>
    </row>
    <row r="556" spans="1:4" ht="24.75" customHeight="1" x14ac:dyDescent="0.25">
      <c r="A556" s="66" t="s">
        <v>180</v>
      </c>
      <c r="B556" s="27" t="s">
        <v>117</v>
      </c>
      <c r="C556" s="36">
        <v>99.95</v>
      </c>
      <c r="D556" s="37" t="str">
        <f>TEXT(Table21[[#This Row],[Price]],"$#,##0.00 ;")</f>
        <v xml:space="preserve">$99.95 </v>
      </c>
    </row>
    <row r="557" spans="1:4" ht="24.75" customHeight="1" x14ac:dyDescent="0.25">
      <c r="A557" s="31" t="s">
        <v>181</v>
      </c>
      <c r="B557" s="27" t="s">
        <v>117</v>
      </c>
      <c r="C557" s="36">
        <v>269</v>
      </c>
      <c r="D557" s="37" t="str">
        <f>TEXT(Table21[[#This Row],[Price]],"$#,##0.00 ;")</f>
        <v xml:space="preserve">$269.00 </v>
      </c>
    </row>
    <row r="558" spans="1:4" ht="24.75" customHeight="1" x14ac:dyDescent="0.25">
      <c r="A558" s="31" t="s">
        <v>182</v>
      </c>
      <c r="B558" s="27" t="s">
        <v>117</v>
      </c>
      <c r="C558" s="60" t="s">
        <v>126</v>
      </c>
      <c r="D558" s="37" t="str">
        <f>TEXT(Table21[[#This Row],[Price]],"$#,##0.00 ;")</f>
        <v>Call for Pricing</v>
      </c>
    </row>
    <row r="559" spans="1:4" ht="15" customHeight="1" x14ac:dyDescent="0.25">
      <c r="A559" s="31"/>
      <c r="B559" s="27"/>
      <c r="C559" s="60"/>
    </row>
    <row r="560" spans="1:4" s="124" customFormat="1" ht="15" customHeight="1" x14ac:dyDescent="0.25">
      <c r="A560" s="117" t="s">
        <v>98</v>
      </c>
      <c r="B560" s="118"/>
      <c r="C560" s="119" t="s">
        <v>99</v>
      </c>
      <c r="D560" s="123"/>
    </row>
    <row r="561" spans="1:4" ht="24.75" customHeight="1" x14ac:dyDescent="0.25">
      <c r="A561" s="28" t="s">
        <v>71</v>
      </c>
      <c r="B561" s="29"/>
      <c r="C561" s="30">
        <f>Engine!C27</f>
        <v>10895</v>
      </c>
      <c r="D561" s="53"/>
    </row>
    <row r="562" spans="1:4" ht="24.75" customHeight="1" x14ac:dyDescent="0.25">
      <c r="A562" s="128" t="s">
        <v>101</v>
      </c>
      <c r="B562" s="128"/>
      <c r="C562" s="128"/>
      <c r="D562" s="35"/>
    </row>
    <row r="563" spans="1:4" ht="24.75" customHeight="1" x14ac:dyDescent="0.25">
      <c r="A563" s="22" t="s">
        <v>102</v>
      </c>
      <c r="B563" s="23" t="s">
        <v>103</v>
      </c>
      <c r="C563" s="26" t="s">
        <v>2</v>
      </c>
      <c r="D563" s="77" t="s">
        <v>3</v>
      </c>
    </row>
    <row r="564" spans="1:4" ht="24.75" customHeight="1" x14ac:dyDescent="0.25">
      <c r="A564" s="66" t="s">
        <v>140</v>
      </c>
      <c r="B564" s="27" t="s">
        <v>105</v>
      </c>
      <c r="C564" s="32">
        <v>0</v>
      </c>
      <c r="D564" s="37" t="str">
        <f>TEXT(Table47[[#This Row],[Price]],"$#,##0.00 ;")</f>
        <v xml:space="preserve">$0.00 </v>
      </c>
    </row>
    <row r="565" spans="1:4" ht="24.75" customHeight="1" x14ac:dyDescent="0.25">
      <c r="A565" s="66" t="s">
        <v>150</v>
      </c>
      <c r="B565" s="27" t="s">
        <v>105</v>
      </c>
      <c r="C565" s="32">
        <v>0</v>
      </c>
      <c r="D565" s="37" t="str">
        <f>TEXT(Table47[[#This Row],[Price]],"$#,##0.00 ;")</f>
        <v xml:space="preserve">$0.00 </v>
      </c>
    </row>
    <row r="566" spans="1:4" ht="24.75" customHeight="1" x14ac:dyDescent="0.25">
      <c r="A566" s="66" t="s">
        <v>141</v>
      </c>
      <c r="B566" s="27" t="s">
        <v>105</v>
      </c>
      <c r="C566" s="32">
        <v>0</v>
      </c>
      <c r="D566" s="37" t="str">
        <f>TEXT(Table47[[#This Row],[Price]],"$#,##0.00 ;")</f>
        <v xml:space="preserve">$0.00 </v>
      </c>
    </row>
    <row r="567" spans="1:4" ht="24.75" customHeight="1" x14ac:dyDescent="0.25">
      <c r="A567" s="31" t="s">
        <v>132</v>
      </c>
      <c r="B567" s="27" t="s">
        <v>105</v>
      </c>
      <c r="C567" s="32">
        <v>0</v>
      </c>
      <c r="D567" s="37" t="str">
        <f>TEXT(Table47[[#This Row],[Price]],"$#,##0.00 ;")</f>
        <v xml:space="preserve">$0.00 </v>
      </c>
    </row>
    <row r="568" spans="1:4" ht="24.75" customHeight="1" x14ac:dyDescent="0.25">
      <c r="A568" s="66" t="s">
        <v>134</v>
      </c>
      <c r="B568" s="27" t="s">
        <v>105</v>
      </c>
      <c r="C568" s="32">
        <v>0</v>
      </c>
      <c r="D568" s="37" t="str">
        <f>TEXT(Table47[[#This Row],[Price]],"$#,##0.00 ;")</f>
        <v xml:space="preserve">$0.00 </v>
      </c>
    </row>
    <row r="569" spans="1:4" ht="24.75" customHeight="1" x14ac:dyDescent="0.25">
      <c r="A569" s="66" t="s">
        <v>171</v>
      </c>
      <c r="B569" s="27" t="s">
        <v>105</v>
      </c>
      <c r="C569" s="32">
        <v>0</v>
      </c>
      <c r="D569" s="37" t="str">
        <f>TEXT(Table47[[#This Row],[Price]],"$#,##0.00 ;")</f>
        <v xml:space="preserve">$0.00 </v>
      </c>
    </row>
    <row r="570" spans="1:4" ht="24.75" customHeight="1" x14ac:dyDescent="0.25">
      <c r="A570" s="66" t="s">
        <v>135</v>
      </c>
      <c r="B570" s="27" t="s">
        <v>105</v>
      </c>
      <c r="C570" s="32">
        <v>0</v>
      </c>
      <c r="D570" s="37" t="str">
        <f>TEXT(Table47[[#This Row],[Price]],"$#,##0.00 ;")</f>
        <v xml:space="preserve">$0.00 </v>
      </c>
    </row>
    <row r="571" spans="1:4" ht="24.75" customHeight="1" x14ac:dyDescent="0.25">
      <c r="A571" s="66" t="s">
        <v>243</v>
      </c>
      <c r="B571" s="27" t="s">
        <v>105</v>
      </c>
      <c r="C571" s="32">
        <v>0</v>
      </c>
      <c r="D571" s="37" t="str">
        <f>TEXT(Table47[[#This Row],[Price]],"$#,##0.00 ;")</f>
        <v xml:space="preserve">$0.00 </v>
      </c>
    </row>
    <row r="572" spans="1:4" ht="24.75" customHeight="1" x14ac:dyDescent="0.25">
      <c r="A572" s="66" t="s">
        <v>244</v>
      </c>
      <c r="B572" s="27" t="s">
        <v>105</v>
      </c>
      <c r="C572" s="32">
        <v>0</v>
      </c>
      <c r="D572" s="37" t="str">
        <f>TEXT(Table47[[#This Row],[Price]],"$#,##0.00 ;")</f>
        <v xml:space="preserve">$0.00 </v>
      </c>
    </row>
    <row r="573" spans="1:4" ht="24.75" customHeight="1" x14ac:dyDescent="0.25">
      <c r="A573" s="66" t="s">
        <v>204</v>
      </c>
      <c r="B573" s="27" t="s">
        <v>105</v>
      </c>
      <c r="C573" s="32">
        <v>0</v>
      </c>
      <c r="D573" s="37" t="str">
        <f>TEXT(Table47[[#This Row],[Price]],"$#,##0.00 ;")</f>
        <v xml:space="preserve">$0.00 </v>
      </c>
    </row>
    <row r="574" spans="1:4" ht="24.75" customHeight="1" x14ac:dyDescent="0.25">
      <c r="A574" s="66" t="s">
        <v>205</v>
      </c>
      <c r="B574" s="27" t="s">
        <v>105</v>
      </c>
      <c r="C574" s="32">
        <v>0</v>
      </c>
      <c r="D574" s="37" t="str">
        <f>TEXT(Table47[[#This Row],[Price]],"$#,##0.00 ;")</f>
        <v xml:space="preserve">$0.00 </v>
      </c>
    </row>
    <row r="575" spans="1:4" ht="24.75" customHeight="1" x14ac:dyDescent="0.25">
      <c r="A575" s="66" t="s">
        <v>206</v>
      </c>
      <c r="B575" s="27" t="s">
        <v>105</v>
      </c>
      <c r="C575" s="32">
        <v>0</v>
      </c>
      <c r="D575" s="37" t="str">
        <f>TEXT(Table47[[#This Row],[Price]],"$#,##0.00 ;")</f>
        <v xml:space="preserve">$0.00 </v>
      </c>
    </row>
    <row r="576" spans="1:4" ht="24.75" customHeight="1" x14ac:dyDescent="0.25">
      <c r="A576" s="66" t="s">
        <v>138</v>
      </c>
      <c r="B576" s="27" t="s">
        <v>105</v>
      </c>
      <c r="C576" s="32">
        <v>0</v>
      </c>
      <c r="D576" s="37" t="str">
        <f>TEXT(Table47[[#This Row],[Price]],"$#,##0.00 ;")</f>
        <v xml:space="preserve">$0.00 </v>
      </c>
    </row>
    <row r="577" spans="1:4" ht="24.75" customHeight="1" x14ac:dyDescent="0.25">
      <c r="A577" s="76" t="s">
        <v>173</v>
      </c>
      <c r="B577" s="27" t="s">
        <v>105</v>
      </c>
      <c r="C577" s="32">
        <v>0</v>
      </c>
      <c r="D577" s="37" t="str">
        <f>TEXT(Table47[[#This Row],[Price]],"$#,##0.00 ;")</f>
        <v xml:space="preserve">$0.00 </v>
      </c>
    </row>
    <row r="578" spans="1:4" ht="24.75" customHeight="1" x14ac:dyDescent="0.25">
      <c r="A578" s="76" t="s">
        <v>208</v>
      </c>
      <c r="B578" s="27" t="s">
        <v>105</v>
      </c>
      <c r="C578" s="32">
        <v>0</v>
      </c>
      <c r="D578" s="37" t="str">
        <f>TEXT(Table47[[#This Row],[Price]],"$#,##0.00 ;")</f>
        <v xml:space="preserve">$0.00 </v>
      </c>
    </row>
    <row r="579" spans="1:4" ht="24.75" customHeight="1" x14ac:dyDescent="0.25">
      <c r="A579" s="66" t="s">
        <v>174</v>
      </c>
      <c r="B579" s="27" t="s">
        <v>105</v>
      </c>
      <c r="C579" s="32">
        <v>0</v>
      </c>
      <c r="D579" s="37" t="str">
        <f>TEXT(Table47[[#This Row],[Price]],"$#,##0.00 ;")</f>
        <v xml:space="preserve">$0.00 </v>
      </c>
    </row>
    <row r="580" spans="1:4" ht="24.75" customHeight="1" x14ac:dyDescent="0.25">
      <c r="A580" s="66" t="s">
        <v>175</v>
      </c>
      <c r="B580" s="27" t="s">
        <v>105</v>
      </c>
      <c r="C580" s="32">
        <v>0</v>
      </c>
      <c r="D580" s="37" t="str">
        <f>TEXT(Table47[[#This Row],[Price]],"$#,##0.00 ;")</f>
        <v xml:space="preserve">$0.00 </v>
      </c>
    </row>
    <row r="581" spans="1:4" ht="24.75" customHeight="1" x14ac:dyDescent="0.25">
      <c r="A581" s="66" t="s">
        <v>176</v>
      </c>
      <c r="B581" s="27" t="s">
        <v>105</v>
      </c>
      <c r="C581" s="32">
        <v>0</v>
      </c>
      <c r="D581" s="37" t="str">
        <f>TEXT(Table47[[#This Row],[Price]],"$#,##0.00 ;")</f>
        <v xml:space="preserve">$0.00 </v>
      </c>
    </row>
    <row r="582" spans="1:4" ht="24.75" customHeight="1" x14ac:dyDescent="0.25">
      <c r="A582" s="66" t="s">
        <v>177</v>
      </c>
      <c r="B582" s="27" t="s">
        <v>105</v>
      </c>
      <c r="C582" s="32">
        <v>0</v>
      </c>
      <c r="D582" s="37" t="str">
        <f>TEXT(Table47[[#This Row],[Price]],"$#,##0.00 ;")</f>
        <v xml:space="preserve">$0.00 </v>
      </c>
    </row>
    <row r="583" spans="1:4" ht="24.75" customHeight="1" x14ac:dyDescent="0.25">
      <c r="A583" s="66" t="s">
        <v>178</v>
      </c>
      <c r="B583" s="27" t="s">
        <v>105</v>
      </c>
      <c r="C583" s="32">
        <v>0</v>
      </c>
      <c r="D583" s="37" t="str">
        <f>TEXT(Table47[[#This Row],[Price]],"$#,##0.00 ;")</f>
        <v xml:space="preserve">$0.00 </v>
      </c>
    </row>
    <row r="584" spans="1:4" ht="24.75" customHeight="1" x14ac:dyDescent="0.25">
      <c r="A584" s="66" t="s">
        <v>179</v>
      </c>
      <c r="B584" s="27" t="s">
        <v>117</v>
      </c>
      <c r="C584" s="36">
        <v>549</v>
      </c>
      <c r="D584" s="37" t="str">
        <f>TEXT(Table47[[#This Row],[Price]],"$#,##0.00 ;")</f>
        <v xml:space="preserve">$549.00 </v>
      </c>
    </row>
    <row r="585" spans="1:4" ht="24.75" customHeight="1" x14ac:dyDescent="0.25">
      <c r="A585" s="66" t="s">
        <v>180</v>
      </c>
      <c r="B585" s="27" t="s">
        <v>117</v>
      </c>
      <c r="C585" s="36">
        <v>99.95</v>
      </c>
      <c r="D585" s="37" t="str">
        <f>TEXT(Table47[[#This Row],[Price]],"$#,##0.00 ;")</f>
        <v xml:space="preserve">$99.95 </v>
      </c>
    </row>
    <row r="586" spans="1:4" ht="24.75" customHeight="1" x14ac:dyDescent="0.25">
      <c r="A586" s="31" t="s">
        <v>181</v>
      </c>
      <c r="B586" s="27" t="s">
        <v>117</v>
      </c>
      <c r="C586" s="36">
        <v>269</v>
      </c>
      <c r="D586" s="37" t="str">
        <f>TEXT(Table47[[#This Row],[Price]],"$#,##0.00 ;")</f>
        <v xml:space="preserve">$269.00 </v>
      </c>
    </row>
    <row r="587" spans="1:4" ht="24.75" customHeight="1" x14ac:dyDescent="0.25">
      <c r="A587" s="31" t="s">
        <v>226</v>
      </c>
      <c r="B587" s="27" t="s">
        <v>117</v>
      </c>
      <c r="C587" s="60" t="s">
        <v>247</v>
      </c>
      <c r="D587" s="37" t="str">
        <f>TEXT(Table47[[#This Row],[Price]],"$#,##0.00 ;")</f>
        <v xml:space="preserve"> Call for Pricing </v>
      </c>
    </row>
    <row r="588" spans="1:4" ht="24.75" customHeight="1" x14ac:dyDescent="0.25">
      <c r="A588" s="31" t="s">
        <v>248</v>
      </c>
      <c r="B588" s="27" t="s">
        <v>117</v>
      </c>
      <c r="C588" s="60" t="s">
        <v>126</v>
      </c>
      <c r="D588" s="37" t="str">
        <f>TEXT(Table47[[#This Row],[Price]],"$#,##0.00 ;")</f>
        <v>Call for Pricing</v>
      </c>
    </row>
    <row r="589" spans="1:4" ht="15" customHeight="1" x14ac:dyDescent="0.25">
      <c r="A589" s="31"/>
      <c r="B589" s="27"/>
      <c r="C589" s="60"/>
    </row>
    <row r="590" spans="1:4" s="124" customFormat="1" ht="15" customHeight="1" x14ac:dyDescent="0.25">
      <c r="A590" s="117" t="s">
        <v>98</v>
      </c>
      <c r="B590" s="118"/>
      <c r="C590" s="119" t="s">
        <v>99</v>
      </c>
      <c r="D590" s="123"/>
    </row>
    <row r="591" spans="1:4" ht="24.75" customHeight="1" x14ac:dyDescent="0.25">
      <c r="A591" s="28" t="s">
        <v>75</v>
      </c>
      <c r="B591" s="29"/>
      <c r="C591" s="30">
        <f>Engine!C31</f>
        <v>6295</v>
      </c>
      <c r="D591" s="53"/>
    </row>
    <row r="592" spans="1:4" ht="24.75" customHeight="1" x14ac:dyDescent="0.25">
      <c r="A592" s="128" t="s">
        <v>101</v>
      </c>
      <c r="B592" s="128"/>
      <c r="C592" s="128"/>
      <c r="D592" s="35"/>
    </row>
    <row r="593" spans="1:4" ht="24.75" customHeight="1" x14ac:dyDescent="0.25">
      <c r="A593" s="22" t="s">
        <v>102</v>
      </c>
      <c r="B593" s="33" t="s">
        <v>103</v>
      </c>
      <c r="C593" s="34" t="s">
        <v>2</v>
      </c>
      <c r="D593" s="54" t="s">
        <v>3</v>
      </c>
    </row>
    <row r="594" spans="1:4" ht="24.75" customHeight="1" x14ac:dyDescent="0.25">
      <c r="A594" s="31" t="s">
        <v>140</v>
      </c>
      <c r="B594" s="27" t="s">
        <v>105</v>
      </c>
      <c r="C594" s="36">
        <v>0</v>
      </c>
      <c r="D594" s="37" t="str">
        <f>TEXT(Table33[[#This Row],[Price]],"$#,##0.00 ;")</f>
        <v xml:space="preserve">$0.00 </v>
      </c>
    </row>
    <row r="595" spans="1:4" ht="24.75" customHeight="1" x14ac:dyDescent="0.25">
      <c r="A595" s="31" t="s">
        <v>141</v>
      </c>
      <c r="B595" s="27" t="s">
        <v>105</v>
      </c>
      <c r="C595" s="36">
        <v>0</v>
      </c>
      <c r="D595" s="37" t="str">
        <f>TEXT(Table33[[#This Row],[Price]],"$#,##0.00 ;")</f>
        <v xml:space="preserve">$0.00 </v>
      </c>
    </row>
    <row r="596" spans="1:4" ht="24.75" customHeight="1" x14ac:dyDescent="0.25">
      <c r="A596" s="31" t="s">
        <v>132</v>
      </c>
      <c r="B596" s="27" t="s">
        <v>105</v>
      </c>
      <c r="C596" s="36">
        <v>0</v>
      </c>
      <c r="D596" s="37" t="str">
        <f>TEXT(Table33[[#This Row],[Price]],"$#,##0.00 ;")</f>
        <v xml:space="preserve">$0.00 </v>
      </c>
    </row>
    <row r="597" spans="1:4" ht="24.75" customHeight="1" x14ac:dyDescent="0.25">
      <c r="A597" s="31" t="s">
        <v>134</v>
      </c>
      <c r="B597" s="27" t="s">
        <v>105</v>
      </c>
      <c r="C597" s="36">
        <v>0</v>
      </c>
      <c r="D597" s="37" t="str">
        <f>TEXT(Table33[[#This Row],[Price]],"$#,##0.00 ;")</f>
        <v xml:space="preserve">$0.00 </v>
      </c>
    </row>
    <row r="598" spans="1:4" ht="24.75" customHeight="1" x14ac:dyDescent="0.25">
      <c r="A598" s="31" t="s">
        <v>135</v>
      </c>
      <c r="B598" s="27" t="s">
        <v>105</v>
      </c>
      <c r="C598" s="36">
        <v>0</v>
      </c>
      <c r="D598" s="37" t="str">
        <f>TEXT(Table33[[#This Row],[Price]],"$#,##0.00 ;")</f>
        <v xml:space="preserve">$0.00 </v>
      </c>
    </row>
    <row r="599" spans="1:4" ht="24.75" customHeight="1" x14ac:dyDescent="0.25">
      <c r="A599" s="31" t="s">
        <v>144</v>
      </c>
      <c r="B599" s="27" t="s">
        <v>105</v>
      </c>
      <c r="C599" s="36">
        <v>0</v>
      </c>
      <c r="D599" s="37" t="str">
        <f>TEXT(Table33[[#This Row],[Price]],"$#,##0.00 ;")</f>
        <v xml:space="preserve">$0.00 </v>
      </c>
    </row>
    <row r="600" spans="1:4" ht="24.75" customHeight="1" x14ac:dyDescent="0.25">
      <c r="A600" s="31" t="s">
        <v>154</v>
      </c>
      <c r="B600" s="27" t="s">
        <v>105</v>
      </c>
      <c r="C600" s="36">
        <v>0</v>
      </c>
      <c r="D600" s="37" t="str">
        <f>TEXT(Table33[[#This Row],[Price]],"$#,##0.00 ;")</f>
        <v xml:space="preserve">$0.00 </v>
      </c>
    </row>
    <row r="601" spans="1:4" ht="24.75" customHeight="1" x14ac:dyDescent="0.25">
      <c r="A601" s="31" t="s">
        <v>249</v>
      </c>
      <c r="B601" s="27" t="s">
        <v>105</v>
      </c>
      <c r="C601" s="36">
        <v>0</v>
      </c>
      <c r="D601" s="37" t="str">
        <f>TEXT(Table33[[#This Row],[Price]],"$#,##0.00 ;")</f>
        <v xml:space="preserve">$0.00 </v>
      </c>
    </row>
    <row r="602" spans="1:4" ht="24.75" customHeight="1" x14ac:dyDescent="0.25">
      <c r="A602" s="31" t="s">
        <v>250</v>
      </c>
      <c r="B602" s="27" t="s">
        <v>105</v>
      </c>
      <c r="C602" s="36">
        <v>0</v>
      </c>
      <c r="D602" s="37" t="str">
        <f>TEXT(Table33[[#This Row],[Price]],"$#,##0.00 ;")</f>
        <v xml:space="preserve">$0.00 </v>
      </c>
    </row>
    <row r="603" spans="1:4" ht="24.75" customHeight="1" x14ac:dyDescent="0.25">
      <c r="A603" s="31" t="s">
        <v>138</v>
      </c>
      <c r="B603" s="27" t="s">
        <v>105</v>
      </c>
      <c r="C603" s="36">
        <v>0</v>
      </c>
      <c r="D603" s="37" t="str">
        <f>TEXT(Table33[[#This Row],[Price]],"$#,##0.00 ;")</f>
        <v xml:space="preserve">$0.00 </v>
      </c>
    </row>
    <row r="604" spans="1:4" ht="24.75" customHeight="1" x14ac:dyDescent="0.25">
      <c r="A604" s="31" t="s">
        <v>145</v>
      </c>
      <c r="B604" s="27" t="s">
        <v>105</v>
      </c>
      <c r="C604" s="36">
        <v>0</v>
      </c>
      <c r="D604" s="37" t="str">
        <f>TEXT(Table33[[#This Row],[Price]],"$#,##0.00 ;")</f>
        <v xml:space="preserve">$0.00 </v>
      </c>
    </row>
    <row r="605" spans="1:4" ht="24.75" customHeight="1" x14ac:dyDescent="0.25">
      <c r="A605" s="31" t="s">
        <v>146</v>
      </c>
      <c r="B605" s="27" t="s">
        <v>105</v>
      </c>
      <c r="C605" s="36">
        <v>0</v>
      </c>
      <c r="D605" s="37" t="str">
        <f>TEXT(Table33[[#This Row],[Price]],"$#,##0.00 ;")</f>
        <v xml:space="preserve">$0.00 </v>
      </c>
    </row>
    <row r="606" spans="1:4" ht="24.75" customHeight="1" x14ac:dyDescent="0.25">
      <c r="A606" s="61" t="s">
        <v>251</v>
      </c>
      <c r="B606" s="39" t="s">
        <v>105</v>
      </c>
      <c r="C606" s="62">
        <v>0</v>
      </c>
      <c r="D606" s="37" t="str">
        <f>TEXT(Table33[[#This Row],[Price]],"$#,##0.00 ;")</f>
        <v xml:space="preserve">$0.00 </v>
      </c>
    </row>
    <row r="607" spans="1:4" ht="24.75" customHeight="1" x14ac:dyDescent="0.25">
      <c r="A607" s="61" t="s">
        <v>150</v>
      </c>
      <c r="B607" s="39" t="s">
        <v>117</v>
      </c>
      <c r="C607" s="62">
        <v>175</v>
      </c>
      <c r="D607" s="37" t="str">
        <f>TEXT(Table33[[#This Row],[Price]],"$#,##0.00 ;")</f>
        <v xml:space="preserve">$175.00 </v>
      </c>
    </row>
    <row r="608" spans="1:4" ht="24.75" customHeight="1" x14ac:dyDescent="0.25">
      <c r="A608" s="61" t="s">
        <v>151</v>
      </c>
      <c r="B608" s="39" t="s">
        <v>117</v>
      </c>
      <c r="C608" s="62">
        <v>750</v>
      </c>
      <c r="D608" s="37" t="str">
        <f>TEXT(Table33[[#This Row],[Price]],"$#,##0.00 ;")</f>
        <v xml:space="preserve">$750.00 </v>
      </c>
    </row>
    <row r="609" spans="1:4" ht="24.75" customHeight="1" x14ac:dyDescent="0.25">
      <c r="A609" s="61" t="s">
        <v>152</v>
      </c>
      <c r="B609" s="39" t="s">
        <v>117</v>
      </c>
      <c r="C609" s="62">
        <v>950</v>
      </c>
      <c r="D609" s="37" t="str">
        <f>TEXT(Table33[[#This Row],[Price]],"$#,##0.00 ;")</f>
        <v xml:space="preserve">$950.00 </v>
      </c>
    </row>
    <row r="610" spans="1:4" ht="24.75" customHeight="1" x14ac:dyDescent="0.25">
      <c r="A610" s="61" t="s">
        <v>155</v>
      </c>
      <c r="B610" s="39" t="s">
        <v>117</v>
      </c>
      <c r="C610" s="62">
        <v>375</v>
      </c>
      <c r="D610" s="37" t="str">
        <f>TEXT(Table33[[#This Row],[Price]],"$#,##0.00 ;")</f>
        <v xml:space="preserve">$375.00 </v>
      </c>
    </row>
    <row r="611" spans="1:4" ht="24.75" customHeight="1" x14ac:dyDescent="0.25">
      <c r="A611" s="31" t="s">
        <v>153</v>
      </c>
      <c r="B611" s="39" t="s">
        <v>117</v>
      </c>
      <c r="C611" s="36">
        <v>239</v>
      </c>
      <c r="D611" s="37" t="str">
        <f>TEXT(Table33[[#This Row],[Price]],"$#,##0.00 ;")</f>
        <v xml:space="preserve">$239.00 </v>
      </c>
    </row>
    <row r="612" spans="1:4" ht="24.75" customHeight="1" x14ac:dyDescent="0.25">
      <c r="A612" s="31" t="s">
        <v>252</v>
      </c>
      <c r="B612" s="39" t="s">
        <v>117</v>
      </c>
      <c r="C612" s="36">
        <v>895</v>
      </c>
      <c r="D612" s="37" t="str">
        <f>TEXT(Table33[[#This Row],[Price]],"$#,##0.00 ;")</f>
        <v xml:space="preserve">$895.00 </v>
      </c>
    </row>
    <row r="613" spans="1:4" ht="24.75" customHeight="1" x14ac:dyDescent="0.25">
      <c r="A613" s="31" t="s">
        <v>253</v>
      </c>
      <c r="B613" s="39" t="s">
        <v>117</v>
      </c>
      <c r="C613" s="36">
        <v>2695</v>
      </c>
      <c r="D613" s="37" t="str">
        <f>TEXT(Table33[[#This Row],[Price]],"$#,##0.00 ;")</f>
        <v xml:space="preserve">$2,695.00 </v>
      </c>
    </row>
    <row r="614" spans="1:4" ht="24.75" customHeight="1" x14ac:dyDescent="0.25">
      <c r="A614" s="31" t="s">
        <v>254</v>
      </c>
      <c r="B614" s="39" t="s">
        <v>117</v>
      </c>
      <c r="C614" s="36">
        <v>3049</v>
      </c>
      <c r="D614" s="37" t="str">
        <f>TEXT(Table33[[#This Row],[Price]],"$#,##0.00 ;")</f>
        <v xml:space="preserve">$3,049.00 </v>
      </c>
    </row>
    <row r="615" spans="1:4" ht="24.75" customHeight="1" x14ac:dyDescent="0.25">
      <c r="A615" s="31" t="s">
        <v>255</v>
      </c>
      <c r="B615" s="39" t="s">
        <v>117</v>
      </c>
      <c r="C615" s="36">
        <v>429</v>
      </c>
      <c r="D615" s="37" t="str">
        <f>TEXT(Table33[[#This Row],[Price]],"$#,##0.00 ;")</f>
        <v xml:space="preserve">$429.00 </v>
      </c>
    </row>
    <row r="616" spans="1:4" ht="24.75" customHeight="1" x14ac:dyDescent="0.25">
      <c r="A616" s="31" t="s">
        <v>256</v>
      </c>
      <c r="B616" s="39" t="s">
        <v>117</v>
      </c>
      <c r="C616" s="36">
        <v>1395</v>
      </c>
      <c r="D616" s="37" t="str">
        <f>TEXT(Table33[[#This Row],[Price]],"$#,##0.00 ;")</f>
        <v xml:space="preserve">$1,395.00 </v>
      </c>
    </row>
    <row r="617" spans="1:4" ht="24.75" customHeight="1" x14ac:dyDescent="0.25">
      <c r="A617" s="31" t="s">
        <v>257</v>
      </c>
      <c r="B617" s="39" t="s">
        <v>117</v>
      </c>
      <c r="C617" s="36">
        <v>1395</v>
      </c>
      <c r="D617" s="37" t="str">
        <f>TEXT(Table33[[#This Row],[Price]],"$#,##0.00 ;")</f>
        <v xml:space="preserve">$1,395.00 </v>
      </c>
    </row>
    <row r="618" spans="1:4" ht="24.75" customHeight="1" x14ac:dyDescent="0.25">
      <c r="A618" s="61" t="s">
        <v>258</v>
      </c>
      <c r="B618" s="39" t="s">
        <v>117</v>
      </c>
      <c r="C618" s="62">
        <v>4795</v>
      </c>
      <c r="D618" s="37" t="str">
        <f>TEXT(Table33[[#This Row],[Price]],"$#,##0.00 ;")</f>
        <v xml:space="preserve">$4,795.00 </v>
      </c>
    </row>
    <row r="619" spans="1:4" ht="24.75" customHeight="1" x14ac:dyDescent="0.25">
      <c r="A619" s="61" t="s">
        <v>259</v>
      </c>
      <c r="B619" s="39" t="s">
        <v>117</v>
      </c>
      <c r="C619" s="62">
        <v>2495</v>
      </c>
      <c r="D619" s="37" t="str">
        <f>TEXT(Table33[[#This Row],[Price]],"$#,##0.00 ;")</f>
        <v xml:space="preserve">$2,495.00 </v>
      </c>
    </row>
    <row r="620" spans="1:4" ht="24.75" customHeight="1" x14ac:dyDescent="0.25">
      <c r="A620" s="61" t="s">
        <v>258</v>
      </c>
      <c r="B620" s="39" t="s">
        <v>117</v>
      </c>
      <c r="C620" s="62">
        <v>4795</v>
      </c>
      <c r="D620" s="37" t="str">
        <f>TEXT(Table33[[#This Row],[Price]],"$#,##0.00 ;")</f>
        <v xml:space="preserve">$4,795.00 </v>
      </c>
    </row>
    <row r="621" spans="1:4" ht="24.75" customHeight="1" x14ac:dyDescent="0.25">
      <c r="A621" s="61" t="s">
        <v>260</v>
      </c>
      <c r="B621" s="39" t="s">
        <v>117</v>
      </c>
      <c r="C621" s="62">
        <v>895</v>
      </c>
      <c r="D621" s="37" t="str">
        <f>TEXT(Table33[[#This Row],[Price]],"$#,##0.00 ;")</f>
        <v xml:space="preserve">$895.00 </v>
      </c>
    </row>
    <row r="622" spans="1:4" ht="24.75" customHeight="1" x14ac:dyDescent="0.25">
      <c r="A622" s="61" t="s">
        <v>261</v>
      </c>
      <c r="B622" s="39" t="s">
        <v>117</v>
      </c>
      <c r="C622" s="81" t="s">
        <v>126</v>
      </c>
      <c r="D622" s="37" t="str">
        <f>TEXT(Table33[[#This Row],[Price]],"$#,##0.00 ;")</f>
        <v>Call for Pricing</v>
      </c>
    </row>
    <row r="623" spans="1:4" ht="24.75" customHeight="1" x14ac:dyDescent="0.25">
      <c r="A623" s="61" t="s">
        <v>262</v>
      </c>
      <c r="B623" s="82" t="s">
        <v>117</v>
      </c>
      <c r="C623" s="62" t="s">
        <v>126</v>
      </c>
      <c r="D623" s="37" t="str">
        <f>TEXT(Table33[[#This Row],[Price]],"$#,##0.00 ;")</f>
        <v>Call for Pricing</v>
      </c>
    </row>
    <row r="624" spans="1:4" ht="15" customHeight="1" x14ac:dyDescent="0.25">
      <c r="A624" s="61"/>
      <c r="B624" s="82"/>
      <c r="C624" s="62"/>
    </row>
    <row r="625" spans="1:4" s="124" customFormat="1" ht="15" customHeight="1" x14ac:dyDescent="0.25">
      <c r="A625" s="117" t="s">
        <v>98</v>
      </c>
      <c r="B625" s="118"/>
      <c r="C625" s="119" t="s">
        <v>99</v>
      </c>
      <c r="D625" s="123"/>
    </row>
    <row r="626" spans="1:4" ht="24.75" customHeight="1" x14ac:dyDescent="0.25">
      <c r="A626" s="28" t="s">
        <v>78</v>
      </c>
      <c r="B626" s="83"/>
      <c r="C626" s="30">
        <f>Engine!C32</f>
        <v>6395</v>
      </c>
      <c r="D626" s="53"/>
    </row>
    <row r="627" spans="1:4" ht="24.75" customHeight="1" x14ac:dyDescent="0.25">
      <c r="A627" s="128" t="s">
        <v>101</v>
      </c>
      <c r="B627" s="128"/>
      <c r="C627" s="128"/>
      <c r="D627" s="35"/>
    </row>
    <row r="628" spans="1:4" ht="24.75" customHeight="1" x14ac:dyDescent="0.25">
      <c r="A628" s="22" t="s">
        <v>102</v>
      </c>
      <c r="B628" s="33" t="s">
        <v>103</v>
      </c>
      <c r="C628" s="34" t="s">
        <v>2</v>
      </c>
      <c r="D628" s="54" t="s">
        <v>3</v>
      </c>
    </row>
    <row r="629" spans="1:4" ht="24.75" customHeight="1" x14ac:dyDescent="0.25">
      <c r="A629" s="31" t="s">
        <v>140</v>
      </c>
      <c r="B629" s="27" t="s">
        <v>105</v>
      </c>
      <c r="C629" s="36">
        <v>0</v>
      </c>
      <c r="D629" s="37" t="str">
        <f>TEXT(Table34[[#This Row],[Price]],"$#,##0.00 ;")</f>
        <v xml:space="preserve">$0.00 </v>
      </c>
    </row>
    <row r="630" spans="1:4" ht="24.75" customHeight="1" x14ac:dyDescent="0.25">
      <c r="A630" s="61" t="s">
        <v>263</v>
      </c>
      <c r="B630" s="39" t="s">
        <v>105</v>
      </c>
      <c r="C630" s="62">
        <v>0</v>
      </c>
      <c r="D630" s="37" t="str">
        <f>TEXT(Table34[[#This Row],[Price]],"$#,##0.00 ;")</f>
        <v xml:space="preserve">$0.00 </v>
      </c>
    </row>
    <row r="631" spans="1:4" ht="24.75" customHeight="1" x14ac:dyDescent="0.25">
      <c r="A631" s="31" t="s">
        <v>132</v>
      </c>
      <c r="B631" s="27" t="s">
        <v>105</v>
      </c>
      <c r="C631" s="36">
        <v>0</v>
      </c>
      <c r="D631" s="37" t="str">
        <f>TEXT(Table34[[#This Row],[Price]],"$#,##0.00 ;")</f>
        <v xml:space="preserve">$0.00 </v>
      </c>
    </row>
    <row r="632" spans="1:4" ht="24.75" customHeight="1" x14ac:dyDescent="0.25">
      <c r="A632" s="31" t="s">
        <v>134</v>
      </c>
      <c r="B632" s="27" t="s">
        <v>105</v>
      </c>
      <c r="C632" s="36">
        <v>0</v>
      </c>
      <c r="D632" s="37" t="str">
        <f>TEXT(Table34[[#This Row],[Price]],"$#,##0.00 ;")</f>
        <v xml:space="preserve">$0.00 </v>
      </c>
    </row>
    <row r="633" spans="1:4" ht="24.75" customHeight="1" x14ac:dyDescent="0.25">
      <c r="A633" s="31" t="s">
        <v>135</v>
      </c>
      <c r="B633" s="27" t="s">
        <v>105</v>
      </c>
      <c r="C633" s="36">
        <v>0</v>
      </c>
      <c r="D633" s="37" t="str">
        <f>TEXT(Table34[[#This Row],[Price]],"$#,##0.00 ;")</f>
        <v xml:space="preserve">$0.00 </v>
      </c>
    </row>
    <row r="634" spans="1:4" ht="24.75" customHeight="1" x14ac:dyDescent="0.25">
      <c r="A634" s="31" t="s">
        <v>143</v>
      </c>
      <c r="B634" s="27" t="s">
        <v>105</v>
      </c>
      <c r="C634" s="36">
        <v>0</v>
      </c>
      <c r="D634" s="37" t="str">
        <f>TEXT(Table34[[#This Row],[Price]],"$#,##0.00 ;")</f>
        <v xml:space="preserve">$0.00 </v>
      </c>
    </row>
    <row r="635" spans="1:4" ht="24.75" customHeight="1" x14ac:dyDescent="0.25">
      <c r="A635" s="31" t="s">
        <v>144</v>
      </c>
      <c r="B635" s="27" t="s">
        <v>105</v>
      </c>
      <c r="C635" s="36">
        <v>0</v>
      </c>
      <c r="D635" s="37" t="str">
        <f>TEXT(Table34[[#This Row],[Price]],"$#,##0.00 ;")</f>
        <v xml:space="preserve">$0.00 </v>
      </c>
    </row>
    <row r="636" spans="1:4" ht="24.75" customHeight="1" x14ac:dyDescent="0.25">
      <c r="A636" s="31" t="s">
        <v>146</v>
      </c>
      <c r="B636" s="27" t="s">
        <v>105</v>
      </c>
      <c r="C636" s="36">
        <v>0</v>
      </c>
      <c r="D636" s="37" t="str">
        <f>TEXT(Table34[[#This Row],[Price]],"$#,##0.00 ;")</f>
        <v xml:space="preserve">$0.00 </v>
      </c>
    </row>
    <row r="637" spans="1:4" ht="24.75" customHeight="1" x14ac:dyDescent="0.25">
      <c r="A637" s="31" t="s">
        <v>154</v>
      </c>
      <c r="B637" s="27" t="s">
        <v>105</v>
      </c>
      <c r="C637" s="36">
        <v>0</v>
      </c>
      <c r="D637" s="37" t="str">
        <f>TEXT(Table34[[#This Row],[Price]],"$#,##0.00 ;")</f>
        <v xml:space="preserve">$0.00 </v>
      </c>
    </row>
    <row r="638" spans="1:4" ht="24.75" customHeight="1" x14ac:dyDescent="0.25">
      <c r="A638" s="31" t="s">
        <v>250</v>
      </c>
      <c r="B638" s="27" t="s">
        <v>105</v>
      </c>
      <c r="C638" s="36">
        <v>0</v>
      </c>
      <c r="D638" s="37" t="str">
        <f>TEXT(Table34[[#This Row],[Price]],"$#,##0.00 ;")</f>
        <v xml:space="preserve">$0.00 </v>
      </c>
    </row>
    <row r="639" spans="1:4" ht="24.75" customHeight="1" x14ac:dyDescent="0.25">
      <c r="A639" s="31" t="s">
        <v>264</v>
      </c>
      <c r="B639" s="27" t="s">
        <v>105</v>
      </c>
      <c r="C639" s="36">
        <v>0</v>
      </c>
      <c r="D639" s="37" t="str">
        <f>TEXT(Table34[[#This Row],[Price]],"$#,##0.00 ;")</f>
        <v xml:space="preserve">$0.00 </v>
      </c>
    </row>
    <row r="640" spans="1:4" ht="24.75" customHeight="1" x14ac:dyDescent="0.25">
      <c r="A640" s="31" t="s">
        <v>138</v>
      </c>
      <c r="B640" s="27" t="s">
        <v>117</v>
      </c>
      <c r="C640" s="36">
        <v>200</v>
      </c>
      <c r="D640" s="37" t="str">
        <f>TEXT(Table34[[#This Row],[Price]],"$#,##0.00 ;")</f>
        <v xml:space="preserve">$200.00 </v>
      </c>
    </row>
    <row r="641" spans="1:4" ht="24.75" customHeight="1" x14ac:dyDescent="0.25">
      <c r="A641" s="31" t="s">
        <v>145</v>
      </c>
      <c r="B641" s="27" t="s">
        <v>117</v>
      </c>
      <c r="C641" s="36">
        <v>549</v>
      </c>
      <c r="D641" s="37" t="str">
        <f>TEXT(Table34[[#This Row],[Price]],"$#,##0.00 ;")</f>
        <v xml:space="preserve">$549.00 </v>
      </c>
    </row>
    <row r="642" spans="1:4" ht="24.75" customHeight="1" x14ac:dyDescent="0.25">
      <c r="A642" s="31" t="s">
        <v>186</v>
      </c>
      <c r="B642" s="27" t="s">
        <v>117</v>
      </c>
      <c r="C642" s="36">
        <v>849</v>
      </c>
      <c r="D642" s="37" t="str">
        <f>TEXT(Table34[[#This Row],[Price]],"$#,##0.00 ;")</f>
        <v xml:space="preserve">$849.00 </v>
      </c>
    </row>
    <row r="643" spans="1:4" ht="24.75" customHeight="1" x14ac:dyDescent="0.25">
      <c r="A643" s="61" t="s">
        <v>265</v>
      </c>
      <c r="B643" s="27" t="s">
        <v>117</v>
      </c>
      <c r="C643" s="62">
        <v>850</v>
      </c>
      <c r="D643" s="37" t="str">
        <f>TEXT(Table34[[#This Row],[Price]],"$#,##0.00 ;")</f>
        <v xml:space="preserve">$850.00 </v>
      </c>
    </row>
    <row r="644" spans="1:4" ht="24.75" customHeight="1" x14ac:dyDescent="0.25">
      <c r="A644" s="61" t="s">
        <v>266</v>
      </c>
      <c r="B644" s="27" t="s">
        <v>117</v>
      </c>
      <c r="C644" s="62">
        <v>1050</v>
      </c>
      <c r="D644" s="37" t="str">
        <f>TEXT(Table34[[#This Row],[Price]],"$#,##0.00 ;")</f>
        <v xml:space="preserve">$1,050.00 </v>
      </c>
    </row>
    <row r="645" spans="1:4" ht="24.75" customHeight="1" x14ac:dyDescent="0.25">
      <c r="A645" s="61" t="s">
        <v>153</v>
      </c>
      <c r="B645" s="27" t="s">
        <v>117</v>
      </c>
      <c r="C645" s="62">
        <v>259</v>
      </c>
      <c r="D645" s="37" t="str">
        <f>TEXT(Table34[[#This Row],[Price]],"$#,##0.00 ;")</f>
        <v xml:space="preserve">$259.00 </v>
      </c>
    </row>
    <row r="646" spans="1:4" ht="24.75" customHeight="1" x14ac:dyDescent="0.25">
      <c r="A646" s="61" t="s">
        <v>252</v>
      </c>
      <c r="B646" s="27" t="s">
        <v>117</v>
      </c>
      <c r="C646" s="62">
        <v>950</v>
      </c>
      <c r="D646" s="37" t="str">
        <f>TEXT(Table34[[#This Row],[Price]],"$#,##0.00 ;")</f>
        <v xml:space="preserve">$950.00 </v>
      </c>
    </row>
    <row r="647" spans="1:4" ht="24.75" customHeight="1" x14ac:dyDescent="0.25">
      <c r="A647" s="61" t="s">
        <v>253</v>
      </c>
      <c r="B647" s="27" t="s">
        <v>117</v>
      </c>
      <c r="C647" s="62">
        <v>2695</v>
      </c>
      <c r="D647" s="37" t="str">
        <f>TEXT(Table34[[#This Row],[Price]],"$#,##0.00 ;")</f>
        <v xml:space="preserve">$2,695.00 </v>
      </c>
    </row>
    <row r="648" spans="1:4" ht="24.75" customHeight="1" x14ac:dyDescent="0.25">
      <c r="A648" s="61" t="s">
        <v>267</v>
      </c>
      <c r="B648" s="27" t="s">
        <v>117</v>
      </c>
      <c r="C648" s="62">
        <v>3049</v>
      </c>
      <c r="D648" s="37" t="str">
        <f>TEXT(Table34[[#This Row],[Price]],"$#,##0.00 ;")</f>
        <v xml:space="preserve">$3,049.00 </v>
      </c>
    </row>
    <row r="649" spans="1:4" ht="24.75" customHeight="1" x14ac:dyDescent="0.25">
      <c r="A649" s="61" t="s">
        <v>268</v>
      </c>
      <c r="B649" s="27" t="s">
        <v>117</v>
      </c>
      <c r="C649" s="62">
        <v>395</v>
      </c>
      <c r="D649" s="37" t="str">
        <f>TEXT(Table34[[#This Row],[Price]],"$#,##0.00 ;")</f>
        <v xml:space="preserve">$395.00 </v>
      </c>
    </row>
    <row r="650" spans="1:4" ht="24.75" customHeight="1" x14ac:dyDescent="0.25">
      <c r="A650" s="61" t="s">
        <v>269</v>
      </c>
      <c r="B650" s="27" t="s">
        <v>117</v>
      </c>
      <c r="C650" s="62">
        <v>449</v>
      </c>
      <c r="D650" s="37" t="str">
        <f>TEXT(Table34[[#This Row],[Price]],"$#,##0.00 ;")</f>
        <v xml:space="preserve">$449.00 </v>
      </c>
    </row>
    <row r="651" spans="1:4" ht="24.75" customHeight="1" x14ac:dyDescent="0.25">
      <c r="A651" s="61" t="s">
        <v>255</v>
      </c>
      <c r="B651" s="27" t="s">
        <v>117</v>
      </c>
      <c r="C651" s="62">
        <v>429</v>
      </c>
      <c r="D651" s="37" t="str">
        <f>TEXT(Table34[[#This Row],[Price]],"$#,##0.00 ;")</f>
        <v xml:space="preserve">$429.00 </v>
      </c>
    </row>
    <row r="652" spans="1:4" ht="24.75" customHeight="1" x14ac:dyDescent="0.25">
      <c r="A652" s="61" t="s">
        <v>256</v>
      </c>
      <c r="B652" s="27" t="s">
        <v>117</v>
      </c>
      <c r="C652" s="62">
        <v>1495</v>
      </c>
      <c r="D652" s="37" t="str">
        <f>TEXT(Table34[[#This Row],[Price]],"$#,##0.00 ;")</f>
        <v xml:space="preserve">$1,495.00 </v>
      </c>
    </row>
    <row r="653" spans="1:4" ht="24.75" customHeight="1" x14ac:dyDescent="0.25">
      <c r="A653" s="61" t="s">
        <v>257</v>
      </c>
      <c r="B653" s="27" t="s">
        <v>117</v>
      </c>
      <c r="C653" s="62">
        <v>1495</v>
      </c>
      <c r="D653" s="37" t="str">
        <f>TEXT(Table34[[#This Row],[Price]],"$#,##0.00 ;")</f>
        <v xml:space="preserve">$1,495.00 </v>
      </c>
    </row>
    <row r="654" spans="1:4" ht="24.75" customHeight="1" x14ac:dyDescent="0.25">
      <c r="A654" s="61" t="s">
        <v>270</v>
      </c>
      <c r="B654" s="27" t="s">
        <v>117</v>
      </c>
      <c r="C654" s="62">
        <v>3295</v>
      </c>
      <c r="D654" s="37" t="str">
        <f>TEXT(Table34[[#This Row],[Price]],"$#,##0.00 ;")</f>
        <v xml:space="preserve">$3,295.00 </v>
      </c>
    </row>
    <row r="655" spans="1:4" ht="24.75" customHeight="1" x14ac:dyDescent="0.25">
      <c r="A655" s="61" t="s">
        <v>260</v>
      </c>
      <c r="B655" s="27" t="s">
        <v>117</v>
      </c>
      <c r="C655" s="62">
        <v>895</v>
      </c>
      <c r="D655" s="37" t="str">
        <f>TEXT(Table34[[#This Row],[Price]],"$#,##0.00 ;")</f>
        <v xml:space="preserve">$895.00 </v>
      </c>
    </row>
    <row r="656" spans="1:4" ht="24.75" customHeight="1" x14ac:dyDescent="0.25">
      <c r="A656" s="61" t="s">
        <v>259</v>
      </c>
      <c r="B656" s="27" t="s">
        <v>117</v>
      </c>
      <c r="C656" s="62">
        <v>2495</v>
      </c>
      <c r="D656" s="37" t="str">
        <f>TEXT(Table34[[#This Row],[Price]],"$#,##0.00 ;")</f>
        <v xml:space="preserve">$2,495.00 </v>
      </c>
    </row>
    <row r="657" spans="1:4" ht="24.75" customHeight="1" x14ac:dyDescent="0.25">
      <c r="A657" s="61" t="s">
        <v>271</v>
      </c>
      <c r="B657" s="27" t="s">
        <v>117</v>
      </c>
      <c r="C657" s="62">
        <v>4795</v>
      </c>
      <c r="D657" s="37" t="str">
        <f>TEXT(Table34[[#This Row],[Price]],"$#,##0.00 ;")</f>
        <v xml:space="preserve">$4,795.00 </v>
      </c>
    </row>
    <row r="658" spans="1:4" ht="24.75" customHeight="1" x14ac:dyDescent="0.25">
      <c r="A658" s="61" t="s">
        <v>272</v>
      </c>
      <c r="B658" s="27" t="s">
        <v>117</v>
      </c>
      <c r="C658" s="62">
        <v>350</v>
      </c>
      <c r="D658" s="37" t="str">
        <f>TEXT(Table34[[#This Row],[Price]],"$#,##0.00 ;")</f>
        <v xml:space="preserve">$350.00 </v>
      </c>
    </row>
    <row r="659" spans="1:4" ht="24.75" customHeight="1" x14ac:dyDescent="0.25">
      <c r="A659" s="61" t="s">
        <v>273</v>
      </c>
      <c r="B659" s="27" t="s">
        <v>117</v>
      </c>
      <c r="C659" s="62">
        <v>1349</v>
      </c>
      <c r="D659" s="37" t="str">
        <f>TEXT(Table34[[#This Row],[Price]],"$#,##0.00 ;")</f>
        <v xml:space="preserve">$1,349.00 </v>
      </c>
    </row>
    <row r="660" spans="1:4" ht="24.75" customHeight="1" x14ac:dyDescent="0.25">
      <c r="A660" s="61" t="s">
        <v>261</v>
      </c>
      <c r="B660" s="27" t="s">
        <v>117</v>
      </c>
      <c r="C660" s="81" t="s">
        <v>126</v>
      </c>
      <c r="D660" s="37" t="str">
        <f>TEXT(Table34[[#This Row],[Price]],"$#,##0.00 ;")</f>
        <v>Call for Pricing</v>
      </c>
    </row>
    <row r="661" spans="1:4" ht="24.75" customHeight="1" x14ac:dyDescent="0.25">
      <c r="A661" s="61" t="s">
        <v>274</v>
      </c>
      <c r="B661" s="27" t="s">
        <v>117</v>
      </c>
      <c r="C661" s="62" t="s">
        <v>126</v>
      </c>
      <c r="D661" s="37" t="str">
        <f>TEXT(Table34[[#This Row],[Price]],"$#,##0.00 ;")</f>
        <v>Call for Pricing</v>
      </c>
    </row>
    <row r="662" spans="1:4" ht="15" customHeight="1" x14ac:dyDescent="0.25">
      <c r="A662" s="61"/>
      <c r="B662" s="27"/>
      <c r="C662" s="62"/>
    </row>
    <row r="663" spans="1:4" s="124" customFormat="1" ht="15" customHeight="1" x14ac:dyDescent="0.25">
      <c r="A663" s="117" t="s">
        <v>98</v>
      </c>
      <c r="B663" s="118"/>
      <c r="C663" s="119" t="s">
        <v>99</v>
      </c>
      <c r="D663" s="123"/>
    </row>
    <row r="664" spans="1:4" ht="24.75" customHeight="1" x14ac:dyDescent="0.25">
      <c r="A664" s="28" t="s">
        <v>81</v>
      </c>
      <c r="B664" s="29"/>
      <c r="C664" s="30">
        <f>Engine!C33</f>
        <v>7995</v>
      </c>
      <c r="D664" s="53"/>
    </row>
    <row r="665" spans="1:4" ht="24.75" customHeight="1" x14ac:dyDescent="0.25">
      <c r="A665" s="128" t="s">
        <v>101</v>
      </c>
      <c r="B665" s="128"/>
      <c r="C665" s="128"/>
      <c r="D665" s="35"/>
    </row>
    <row r="666" spans="1:4" ht="24.75" customHeight="1" x14ac:dyDescent="0.25">
      <c r="A666" s="22" t="s">
        <v>102</v>
      </c>
      <c r="B666" s="33" t="s">
        <v>103</v>
      </c>
      <c r="C666" s="34" t="s">
        <v>2</v>
      </c>
      <c r="D666" s="54" t="s">
        <v>3</v>
      </c>
    </row>
    <row r="667" spans="1:4" ht="24.75" customHeight="1" x14ac:dyDescent="0.25">
      <c r="A667" s="31" t="s">
        <v>140</v>
      </c>
      <c r="B667" s="27" t="s">
        <v>105</v>
      </c>
      <c r="C667" s="36">
        <v>0</v>
      </c>
      <c r="D667" s="37" t="str">
        <f>TEXT(Table35[[#This Row],[Price]],"$#,##0.00 ;")</f>
        <v xml:space="preserve">$0.00 </v>
      </c>
    </row>
    <row r="668" spans="1:4" ht="24.75" customHeight="1" x14ac:dyDescent="0.25">
      <c r="A668" s="61" t="s">
        <v>275</v>
      </c>
      <c r="B668" s="39" t="s">
        <v>105</v>
      </c>
      <c r="C668" s="62">
        <v>0</v>
      </c>
      <c r="D668" s="37" t="str">
        <f>TEXT(Table35[[#This Row],[Price]],"$#,##0.00 ;")</f>
        <v xml:space="preserve">$0.00 </v>
      </c>
    </row>
    <row r="669" spans="1:4" ht="24.75" customHeight="1" x14ac:dyDescent="0.25">
      <c r="A669" s="61" t="s">
        <v>132</v>
      </c>
      <c r="B669" s="39" t="s">
        <v>105</v>
      </c>
      <c r="C669" s="62">
        <v>0</v>
      </c>
      <c r="D669" s="37" t="str">
        <f>TEXT(Table35[[#This Row],[Price]],"$#,##0.00 ;")</f>
        <v xml:space="preserve">$0.00 </v>
      </c>
    </row>
    <row r="670" spans="1:4" ht="24.75" customHeight="1" x14ac:dyDescent="0.25">
      <c r="A670" s="61" t="s">
        <v>134</v>
      </c>
      <c r="B670" s="39" t="s">
        <v>105</v>
      </c>
      <c r="C670" s="62">
        <v>0</v>
      </c>
      <c r="D670" s="37" t="str">
        <f>TEXT(Table35[[#This Row],[Price]],"$#,##0.00 ;")</f>
        <v xml:space="preserve">$0.00 </v>
      </c>
    </row>
    <row r="671" spans="1:4" ht="24.75" customHeight="1" x14ac:dyDescent="0.25">
      <c r="A671" s="61" t="s">
        <v>135</v>
      </c>
      <c r="B671" s="39" t="s">
        <v>105</v>
      </c>
      <c r="C671" s="62">
        <v>0</v>
      </c>
      <c r="D671" s="37" t="str">
        <f>TEXT(Table35[[#This Row],[Price]],"$#,##0.00 ;")</f>
        <v xml:space="preserve">$0.00 </v>
      </c>
    </row>
    <row r="672" spans="1:4" ht="24.75" customHeight="1" x14ac:dyDescent="0.25">
      <c r="A672" s="61" t="s">
        <v>143</v>
      </c>
      <c r="B672" s="39" t="s">
        <v>105</v>
      </c>
      <c r="C672" s="62">
        <v>0</v>
      </c>
      <c r="D672" s="37" t="str">
        <f>TEXT(Table35[[#This Row],[Price]],"$#,##0.00 ;")</f>
        <v xml:space="preserve">$0.00 </v>
      </c>
    </row>
    <row r="673" spans="1:4" ht="24.75" customHeight="1" x14ac:dyDescent="0.25">
      <c r="A673" s="61" t="s">
        <v>144</v>
      </c>
      <c r="B673" s="39" t="s">
        <v>105</v>
      </c>
      <c r="C673" s="62">
        <v>0</v>
      </c>
      <c r="D673" s="37" t="str">
        <f>TEXT(Table35[[#This Row],[Price]],"$#,##0.00 ;")</f>
        <v xml:space="preserve">$0.00 </v>
      </c>
    </row>
    <row r="674" spans="1:4" ht="24.75" customHeight="1" x14ac:dyDescent="0.25">
      <c r="A674" s="61" t="s">
        <v>146</v>
      </c>
      <c r="B674" s="39" t="s">
        <v>105</v>
      </c>
      <c r="C674" s="62">
        <v>0</v>
      </c>
      <c r="D674" s="37" t="str">
        <f>TEXT(Table35[[#This Row],[Price]],"$#,##0.00 ;")</f>
        <v xml:space="preserve">$0.00 </v>
      </c>
    </row>
    <row r="675" spans="1:4" ht="24.75" customHeight="1" x14ac:dyDescent="0.25">
      <c r="A675" s="61" t="s">
        <v>154</v>
      </c>
      <c r="B675" s="39" t="s">
        <v>105</v>
      </c>
      <c r="C675" s="62">
        <v>0</v>
      </c>
      <c r="D675" s="37" t="str">
        <f>TEXT(Table35[[#This Row],[Price]],"$#,##0.00 ;")</f>
        <v xml:space="preserve">$0.00 </v>
      </c>
    </row>
    <row r="676" spans="1:4" ht="24.75" customHeight="1" x14ac:dyDescent="0.25">
      <c r="A676" s="61" t="s">
        <v>250</v>
      </c>
      <c r="B676" s="39" t="s">
        <v>105</v>
      </c>
      <c r="C676" s="62">
        <v>0</v>
      </c>
      <c r="D676" s="37" t="str">
        <f>TEXT(Table35[[#This Row],[Price]],"$#,##0.00 ;")</f>
        <v xml:space="preserve">$0.00 </v>
      </c>
    </row>
    <row r="677" spans="1:4" ht="24.75" customHeight="1" x14ac:dyDescent="0.25">
      <c r="A677" s="61" t="s">
        <v>276</v>
      </c>
      <c r="B677" s="39" t="s">
        <v>105</v>
      </c>
      <c r="C677" s="62">
        <v>0</v>
      </c>
      <c r="D677" s="37" t="str">
        <f>TEXT(Table35[[#This Row],[Price]],"$#,##0.00 ;")</f>
        <v xml:space="preserve">$0.00 </v>
      </c>
    </row>
    <row r="678" spans="1:4" ht="24.75" customHeight="1" x14ac:dyDescent="0.25">
      <c r="A678" s="61" t="s">
        <v>277</v>
      </c>
      <c r="B678" s="39" t="s">
        <v>117</v>
      </c>
      <c r="C678" s="62">
        <v>400</v>
      </c>
      <c r="D678" s="37" t="str">
        <f>TEXT(Table35[[#This Row],[Price]],"$#,##0.00 ;")</f>
        <v xml:space="preserve">$400.00 </v>
      </c>
    </row>
    <row r="679" spans="1:4" ht="24.75" customHeight="1" x14ac:dyDescent="0.25">
      <c r="A679" s="61" t="s">
        <v>145</v>
      </c>
      <c r="B679" s="39" t="s">
        <v>117</v>
      </c>
      <c r="C679" s="62">
        <v>749</v>
      </c>
      <c r="D679" s="37" t="str">
        <f>TEXT(Table35[[#This Row],[Price]],"$#,##0.00 ;")</f>
        <v xml:space="preserve">$749.00 </v>
      </c>
    </row>
    <row r="680" spans="1:4" ht="24.75" customHeight="1" x14ac:dyDescent="0.25">
      <c r="A680" s="61" t="s">
        <v>186</v>
      </c>
      <c r="B680" s="39" t="s">
        <v>117</v>
      </c>
      <c r="C680" s="62">
        <v>899</v>
      </c>
      <c r="D680" s="37" t="str">
        <f>TEXT(Table35[[#This Row],[Price]],"$#,##0.00 ;")</f>
        <v xml:space="preserve">$899.00 </v>
      </c>
    </row>
    <row r="681" spans="1:4" ht="24.75" customHeight="1" x14ac:dyDescent="0.25">
      <c r="A681" s="61" t="s">
        <v>265</v>
      </c>
      <c r="B681" s="39" t="s">
        <v>117</v>
      </c>
      <c r="C681" s="62">
        <v>850</v>
      </c>
      <c r="D681" s="37" t="str">
        <f>TEXT(Table35[[#This Row],[Price]],"$#,##0.00 ;")</f>
        <v xml:space="preserve">$850.00 </v>
      </c>
    </row>
    <row r="682" spans="1:4" ht="24.75" customHeight="1" x14ac:dyDescent="0.25">
      <c r="A682" s="61" t="s">
        <v>266</v>
      </c>
      <c r="B682" s="39" t="s">
        <v>117</v>
      </c>
      <c r="C682" s="62">
        <v>1050</v>
      </c>
      <c r="D682" s="37" t="str">
        <f>TEXT(Table35[[#This Row],[Price]],"$#,##0.00 ;")</f>
        <v xml:space="preserve">$1,050.00 </v>
      </c>
    </row>
    <row r="683" spans="1:4" ht="24.75" customHeight="1" x14ac:dyDescent="0.25">
      <c r="A683" s="61" t="s">
        <v>153</v>
      </c>
      <c r="B683" s="39" t="s">
        <v>117</v>
      </c>
      <c r="C683" s="62">
        <v>259</v>
      </c>
      <c r="D683" s="37" t="str">
        <f>TEXT(Table35[[#This Row],[Price]],"$#,##0.00 ;")</f>
        <v xml:space="preserve">$259.00 </v>
      </c>
    </row>
    <row r="684" spans="1:4" ht="24.75" customHeight="1" x14ac:dyDescent="0.25">
      <c r="A684" s="61" t="s">
        <v>252</v>
      </c>
      <c r="B684" s="39" t="s">
        <v>117</v>
      </c>
      <c r="C684" s="62">
        <v>1049</v>
      </c>
      <c r="D684" s="37" t="str">
        <f>TEXT(Table35[[#This Row],[Price]],"$#,##0.00 ;")</f>
        <v xml:space="preserve">$1,049.00 </v>
      </c>
    </row>
    <row r="685" spans="1:4" ht="24.75" customHeight="1" x14ac:dyDescent="0.25">
      <c r="A685" s="61" t="s">
        <v>253</v>
      </c>
      <c r="B685" s="39" t="s">
        <v>117</v>
      </c>
      <c r="C685" s="62">
        <v>2695</v>
      </c>
      <c r="D685" s="37" t="str">
        <f>TEXT(Table35[[#This Row],[Price]],"$#,##0.00 ;")</f>
        <v xml:space="preserve">$2,695.00 </v>
      </c>
    </row>
    <row r="686" spans="1:4" ht="24.75" customHeight="1" x14ac:dyDescent="0.25">
      <c r="A686" s="61" t="s">
        <v>267</v>
      </c>
      <c r="B686" s="39" t="s">
        <v>117</v>
      </c>
      <c r="C686" s="62">
        <v>3049</v>
      </c>
      <c r="D686" s="37" t="str">
        <f>TEXT(Table35[[#This Row],[Price]],"$#,##0.00 ;")</f>
        <v xml:space="preserve">$3,049.00 </v>
      </c>
    </row>
    <row r="687" spans="1:4" ht="24.75" customHeight="1" x14ac:dyDescent="0.25">
      <c r="A687" s="61" t="s">
        <v>268</v>
      </c>
      <c r="B687" s="39" t="s">
        <v>117</v>
      </c>
      <c r="C687" s="62">
        <v>395</v>
      </c>
      <c r="D687" s="37" t="str">
        <f>TEXT(Table35[[#This Row],[Price]],"$#,##0.00 ;")</f>
        <v xml:space="preserve">$395.00 </v>
      </c>
    </row>
    <row r="688" spans="1:4" ht="24.75" customHeight="1" x14ac:dyDescent="0.25">
      <c r="A688" s="61" t="s">
        <v>269</v>
      </c>
      <c r="B688" s="39" t="s">
        <v>117</v>
      </c>
      <c r="C688" s="62">
        <v>449</v>
      </c>
      <c r="D688" s="37" t="str">
        <f>TEXT(Table35[[#This Row],[Price]],"$#,##0.00 ;")</f>
        <v xml:space="preserve">$449.00 </v>
      </c>
    </row>
    <row r="689" spans="1:4" ht="24.75" customHeight="1" x14ac:dyDescent="0.25">
      <c r="A689" s="61" t="s">
        <v>259</v>
      </c>
      <c r="B689" s="39" t="s">
        <v>117</v>
      </c>
      <c r="C689" s="62">
        <v>2495</v>
      </c>
      <c r="D689" s="37" t="str">
        <f>TEXT(Table35[[#This Row],[Price]],"$#,##0.00 ;")</f>
        <v xml:space="preserve">$2,495.00 </v>
      </c>
    </row>
    <row r="690" spans="1:4" ht="24.75" customHeight="1" x14ac:dyDescent="0.25">
      <c r="A690" s="61" t="s">
        <v>278</v>
      </c>
      <c r="B690" s="39" t="s">
        <v>117</v>
      </c>
      <c r="C690" s="62">
        <v>4795</v>
      </c>
      <c r="D690" s="37" t="str">
        <f>TEXT(Table35[[#This Row],[Price]],"$#,##0.00 ;")</f>
        <v xml:space="preserve">$4,795.00 </v>
      </c>
    </row>
    <row r="691" spans="1:4" ht="24.75" customHeight="1" x14ac:dyDescent="0.25">
      <c r="A691" s="61" t="s">
        <v>255</v>
      </c>
      <c r="B691" s="39" t="s">
        <v>117</v>
      </c>
      <c r="C691" s="62">
        <v>429</v>
      </c>
      <c r="D691" s="37" t="str">
        <f>TEXT(Table35[[#This Row],[Price]],"$#,##0.00 ;")</f>
        <v xml:space="preserve">$429.00 </v>
      </c>
    </row>
    <row r="692" spans="1:4" ht="24.75" customHeight="1" x14ac:dyDescent="0.25">
      <c r="A692" s="61" t="s">
        <v>256</v>
      </c>
      <c r="B692" s="39" t="s">
        <v>117</v>
      </c>
      <c r="C692" s="62">
        <v>1495</v>
      </c>
      <c r="D692" s="37" t="str">
        <f>TEXT(Table35[[#This Row],[Price]],"$#,##0.00 ;")</f>
        <v xml:space="preserve">$1,495.00 </v>
      </c>
    </row>
    <row r="693" spans="1:4" ht="24.75" customHeight="1" x14ac:dyDescent="0.25">
      <c r="A693" s="61" t="s">
        <v>257</v>
      </c>
      <c r="B693" s="39" t="s">
        <v>117</v>
      </c>
      <c r="C693" s="62">
        <v>1495</v>
      </c>
      <c r="D693" s="37" t="str">
        <f>TEXT(Table35[[#This Row],[Price]],"$#,##0.00 ;")</f>
        <v xml:space="preserve">$1,495.00 </v>
      </c>
    </row>
    <row r="694" spans="1:4" ht="24.75" customHeight="1" x14ac:dyDescent="0.25">
      <c r="A694" s="61" t="s">
        <v>270</v>
      </c>
      <c r="B694" s="39" t="s">
        <v>117</v>
      </c>
      <c r="C694" s="62">
        <v>3295</v>
      </c>
      <c r="D694" s="37" t="str">
        <f>TEXT(Table35[[#This Row],[Price]],"$#,##0.00 ;")</f>
        <v xml:space="preserve">$3,295.00 </v>
      </c>
    </row>
    <row r="695" spans="1:4" ht="24.75" customHeight="1" x14ac:dyDescent="0.25">
      <c r="A695" s="61" t="s">
        <v>260</v>
      </c>
      <c r="B695" s="39" t="s">
        <v>117</v>
      </c>
      <c r="C695" s="62">
        <v>895</v>
      </c>
      <c r="D695" s="37" t="str">
        <f>TEXT(Table35[[#This Row],[Price]],"$#,##0.00 ;")</f>
        <v xml:space="preserve">$895.00 </v>
      </c>
    </row>
    <row r="696" spans="1:4" ht="24.75" customHeight="1" x14ac:dyDescent="0.25">
      <c r="A696" s="61" t="s">
        <v>272</v>
      </c>
      <c r="B696" s="39" t="s">
        <v>117</v>
      </c>
      <c r="C696" s="62">
        <v>350</v>
      </c>
      <c r="D696" s="37" t="str">
        <f>TEXT(Table35[[#This Row],[Price]],"$#,##0.00 ;")</f>
        <v xml:space="preserve">$350.00 </v>
      </c>
    </row>
    <row r="697" spans="1:4" ht="24.75" customHeight="1" x14ac:dyDescent="0.25">
      <c r="A697" s="61" t="s">
        <v>273</v>
      </c>
      <c r="B697" s="39" t="s">
        <v>117</v>
      </c>
      <c r="C697" s="62">
        <v>1349</v>
      </c>
      <c r="D697" s="37" t="str">
        <f>TEXT(Table35[[#This Row],[Price]],"$#,##0.00 ;")</f>
        <v xml:space="preserve">$1,349.00 </v>
      </c>
    </row>
    <row r="698" spans="1:4" ht="24.75" customHeight="1" x14ac:dyDescent="0.25">
      <c r="A698" s="61" t="s">
        <v>261</v>
      </c>
      <c r="B698" s="39" t="s">
        <v>117</v>
      </c>
      <c r="C698" s="81" t="s">
        <v>126</v>
      </c>
      <c r="D698" s="37" t="str">
        <f>TEXT(Table35[[#This Row],[Price]],"$#,##0.00 ;")</f>
        <v>Call for Pricing</v>
      </c>
    </row>
    <row r="699" spans="1:4" ht="24.75" customHeight="1" x14ac:dyDescent="0.25">
      <c r="A699" s="61" t="s">
        <v>274</v>
      </c>
      <c r="B699" s="39" t="s">
        <v>117</v>
      </c>
      <c r="C699" s="62" t="s">
        <v>126</v>
      </c>
      <c r="D699" s="37" t="str">
        <f>TEXT(Table35[[#This Row],[Price]],"$#,##0.00 ;")</f>
        <v>Call for Pricing</v>
      </c>
    </row>
    <row r="700" spans="1:4" ht="15" customHeight="1" x14ac:dyDescent="0.25">
      <c r="A700" s="61"/>
      <c r="B700" s="39"/>
      <c r="C700" s="62"/>
    </row>
    <row r="701" spans="1:4" s="124" customFormat="1" ht="15" customHeight="1" x14ac:dyDescent="0.25">
      <c r="A701" s="117" t="s">
        <v>98</v>
      </c>
      <c r="B701" s="118"/>
      <c r="C701" s="119" t="s">
        <v>99</v>
      </c>
      <c r="D701" s="123"/>
    </row>
    <row r="702" spans="1:4" ht="24.75" customHeight="1" x14ac:dyDescent="0.25">
      <c r="A702" s="28" t="s">
        <v>83</v>
      </c>
      <c r="B702" s="29"/>
      <c r="C702" s="30">
        <f>Engine!C34</f>
        <v>7699</v>
      </c>
      <c r="D702" s="53"/>
    </row>
    <row r="703" spans="1:4" ht="24.75" customHeight="1" x14ac:dyDescent="0.25">
      <c r="A703" s="128" t="s">
        <v>101</v>
      </c>
      <c r="B703" s="128"/>
      <c r="C703" s="128"/>
      <c r="D703" s="35"/>
    </row>
    <row r="704" spans="1:4" ht="24.75" customHeight="1" x14ac:dyDescent="0.25">
      <c r="A704" s="22" t="s">
        <v>102</v>
      </c>
      <c r="B704" s="33" t="s">
        <v>103</v>
      </c>
      <c r="C704" s="34" t="s">
        <v>2</v>
      </c>
      <c r="D704" s="54" t="s">
        <v>3</v>
      </c>
    </row>
    <row r="705" spans="1:4" ht="24.75" customHeight="1" x14ac:dyDescent="0.25">
      <c r="A705" s="61" t="s">
        <v>140</v>
      </c>
      <c r="B705" s="39" t="s">
        <v>105</v>
      </c>
      <c r="C705" s="62">
        <v>0</v>
      </c>
      <c r="D705" s="37" t="str">
        <f>TEXT(Table36[[#This Row],[Price]],"$#,##0.00 ;")</f>
        <v xml:space="preserve">$0.00 </v>
      </c>
    </row>
    <row r="706" spans="1:4" ht="24.75" customHeight="1" x14ac:dyDescent="0.25">
      <c r="A706" s="61" t="s">
        <v>263</v>
      </c>
      <c r="B706" s="39">
        <v>2</v>
      </c>
      <c r="C706" s="62">
        <v>0</v>
      </c>
      <c r="D706" s="37" t="str">
        <f>TEXT(Table36[[#This Row],[Price]],"$#,##0.00 ;")</f>
        <v xml:space="preserve">$0.00 </v>
      </c>
    </row>
    <row r="707" spans="1:4" ht="24.75" customHeight="1" x14ac:dyDescent="0.25">
      <c r="A707" s="61" t="s">
        <v>132</v>
      </c>
      <c r="B707" s="39" t="s">
        <v>105</v>
      </c>
      <c r="C707" s="62">
        <v>0</v>
      </c>
      <c r="D707" s="37" t="str">
        <f>TEXT(Table36[[#This Row],[Price]],"$#,##0.00 ;")</f>
        <v xml:space="preserve">$0.00 </v>
      </c>
    </row>
    <row r="708" spans="1:4" ht="24.75" customHeight="1" x14ac:dyDescent="0.25">
      <c r="A708" s="61" t="s">
        <v>134</v>
      </c>
      <c r="B708" s="39" t="s">
        <v>105</v>
      </c>
      <c r="C708" s="62">
        <v>0</v>
      </c>
      <c r="D708" s="37" t="str">
        <f>TEXT(Table36[[#This Row],[Price]],"$#,##0.00 ;")</f>
        <v xml:space="preserve">$0.00 </v>
      </c>
    </row>
    <row r="709" spans="1:4" ht="24.75" customHeight="1" x14ac:dyDescent="0.25">
      <c r="A709" s="61" t="s">
        <v>135</v>
      </c>
      <c r="B709" s="39" t="s">
        <v>105</v>
      </c>
      <c r="C709" s="62">
        <v>0</v>
      </c>
      <c r="D709" s="37" t="str">
        <f>TEXT(Table36[[#This Row],[Price]],"$#,##0.00 ;")</f>
        <v xml:space="preserve">$0.00 </v>
      </c>
    </row>
    <row r="710" spans="1:4" ht="24.75" customHeight="1" x14ac:dyDescent="0.25">
      <c r="A710" s="61" t="s">
        <v>143</v>
      </c>
      <c r="B710" s="39" t="s">
        <v>105</v>
      </c>
      <c r="C710" s="62">
        <v>0</v>
      </c>
      <c r="D710" s="37" t="str">
        <f>TEXT(Table36[[#This Row],[Price]],"$#,##0.00 ;")</f>
        <v xml:space="preserve">$0.00 </v>
      </c>
    </row>
    <row r="711" spans="1:4" ht="24.75" customHeight="1" x14ac:dyDescent="0.25">
      <c r="A711" s="61" t="s">
        <v>144</v>
      </c>
      <c r="B711" s="39" t="s">
        <v>105</v>
      </c>
      <c r="C711" s="62">
        <v>0</v>
      </c>
      <c r="D711" s="37" t="str">
        <f>TEXT(Table36[[#This Row],[Price]],"$#,##0.00 ;")</f>
        <v xml:space="preserve">$0.00 </v>
      </c>
    </row>
    <row r="712" spans="1:4" ht="24.75" customHeight="1" x14ac:dyDescent="0.25">
      <c r="A712" s="61" t="s">
        <v>146</v>
      </c>
      <c r="B712" s="39" t="s">
        <v>105</v>
      </c>
      <c r="C712" s="62">
        <v>0</v>
      </c>
      <c r="D712" s="37" t="str">
        <f>TEXT(Table36[[#This Row],[Price]],"$#,##0.00 ;")</f>
        <v xml:space="preserve">$0.00 </v>
      </c>
    </row>
    <row r="713" spans="1:4" ht="24.75" customHeight="1" x14ac:dyDescent="0.25">
      <c r="A713" s="61" t="s">
        <v>154</v>
      </c>
      <c r="B713" s="39" t="s">
        <v>105</v>
      </c>
      <c r="C713" s="62">
        <v>0</v>
      </c>
      <c r="D713" s="37" t="str">
        <f>TEXT(Table36[[#This Row],[Price]],"$#,##0.00 ;")</f>
        <v xml:space="preserve">$0.00 </v>
      </c>
    </row>
    <row r="714" spans="1:4" ht="24.75" customHeight="1" x14ac:dyDescent="0.25">
      <c r="A714" s="61" t="s">
        <v>250</v>
      </c>
      <c r="B714" s="39" t="s">
        <v>105</v>
      </c>
      <c r="C714" s="62">
        <v>0</v>
      </c>
      <c r="D714" s="37" t="str">
        <f>TEXT(Table36[[#This Row],[Price]],"$#,##0.00 ;")</f>
        <v xml:space="preserve">$0.00 </v>
      </c>
    </row>
    <row r="715" spans="1:4" ht="24.75" customHeight="1" x14ac:dyDescent="0.25">
      <c r="A715" s="61" t="s">
        <v>276</v>
      </c>
      <c r="B715" s="39" t="s">
        <v>105</v>
      </c>
      <c r="C715" s="62">
        <v>0</v>
      </c>
      <c r="D715" s="37" t="str">
        <f>TEXT(Table36[[#This Row],[Price]],"$#,##0.00 ;")</f>
        <v xml:space="preserve">$0.00 </v>
      </c>
    </row>
    <row r="716" spans="1:4" ht="24.75" customHeight="1" x14ac:dyDescent="0.25">
      <c r="A716" s="61" t="s">
        <v>138</v>
      </c>
      <c r="B716" s="39" t="s">
        <v>117</v>
      </c>
      <c r="C716" s="62">
        <v>349</v>
      </c>
      <c r="D716" s="37" t="str">
        <f>TEXT(Table36[[#This Row],[Price]],"$#,##0.00 ;")</f>
        <v xml:space="preserve">$349.00 </v>
      </c>
    </row>
    <row r="717" spans="1:4" ht="24.75" customHeight="1" x14ac:dyDescent="0.25">
      <c r="A717" s="61" t="s">
        <v>145</v>
      </c>
      <c r="B717" s="39" t="s">
        <v>117</v>
      </c>
      <c r="C717" s="62">
        <v>695</v>
      </c>
      <c r="D717" s="37" t="str">
        <f>TEXT(Table36[[#This Row],[Price]],"$#,##0.00 ;")</f>
        <v xml:space="preserve">$695.00 </v>
      </c>
    </row>
    <row r="718" spans="1:4" ht="24.75" customHeight="1" x14ac:dyDescent="0.25">
      <c r="A718" s="61" t="s">
        <v>186</v>
      </c>
      <c r="B718" s="39" t="s">
        <v>117</v>
      </c>
      <c r="C718" s="62">
        <v>899</v>
      </c>
      <c r="D718" s="37" t="str">
        <f>TEXT(Table36[[#This Row],[Price]],"$#,##0.00 ;")</f>
        <v xml:space="preserve">$899.00 </v>
      </c>
    </row>
    <row r="719" spans="1:4" ht="24.75" customHeight="1" x14ac:dyDescent="0.25">
      <c r="A719" s="61" t="s">
        <v>265</v>
      </c>
      <c r="B719" s="39" t="s">
        <v>117</v>
      </c>
      <c r="C719" s="62">
        <v>1049</v>
      </c>
      <c r="D719" s="37" t="str">
        <f>TEXT(Table36[[#This Row],[Price]],"$#,##0.00 ;")</f>
        <v xml:space="preserve">$1,049.00 </v>
      </c>
    </row>
    <row r="720" spans="1:4" ht="24.75" customHeight="1" x14ac:dyDescent="0.25">
      <c r="A720" s="61" t="s">
        <v>266</v>
      </c>
      <c r="B720" s="39" t="s">
        <v>117</v>
      </c>
      <c r="C720" s="62">
        <v>1349</v>
      </c>
      <c r="D720" s="37" t="str">
        <f>TEXT(Table36[[#This Row],[Price]],"$#,##0.00 ;")</f>
        <v xml:space="preserve">$1,349.00 </v>
      </c>
    </row>
    <row r="721" spans="1:4" ht="24.75" customHeight="1" x14ac:dyDescent="0.25">
      <c r="A721" s="61" t="s">
        <v>153</v>
      </c>
      <c r="B721" s="39" t="s">
        <v>117</v>
      </c>
      <c r="C721" s="62">
        <v>289</v>
      </c>
      <c r="D721" s="37" t="str">
        <f>TEXT(Table36[[#This Row],[Price]],"$#,##0.00 ;")</f>
        <v xml:space="preserve">$289.00 </v>
      </c>
    </row>
    <row r="722" spans="1:4" ht="24.75" customHeight="1" x14ac:dyDescent="0.25">
      <c r="A722" s="61" t="s">
        <v>252</v>
      </c>
      <c r="B722" s="39" t="s">
        <v>117</v>
      </c>
      <c r="C722" s="62">
        <v>995</v>
      </c>
      <c r="D722" s="37" t="str">
        <f>TEXT(Table36[[#This Row],[Price]],"$#,##0.00 ;")</f>
        <v xml:space="preserve">$995.00 </v>
      </c>
    </row>
    <row r="723" spans="1:4" ht="24.75" customHeight="1" x14ac:dyDescent="0.25">
      <c r="A723" s="61" t="s">
        <v>253</v>
      </c>
      <c r="B723" s="39" t="s">
        <v>117</v>
      </c>
      <c r="C723" s="62">
        <v>2695</v>
      </c>
      <c r="D723" s="37" t="str">
        <f>TEXT(Table36[[#This Row],[Price]],"$#,##0.00 ;")</f>
        <v xml:space="preserve">$2,695.00 </v>
      </c>
    </row>
    <row r="724" spans="1:4" ht="24.75" customHeight="1" x14ac:dyDescent="0.25">
      <c r="A724" s="61" t="s">
        <v>267</v>
      </c>
      <c r="B724" s="39" t="s">
        <v>117</v>
      </c>
      <c r="C724" s="62">
        <v>3049</v>
      </c>
      <c r="D724" s="37" t="str">
        <f>TEXT(Table36[[#This Row],[Price]],"$#,##0.00 ;")</f>
        <v xml:space="preserve">$3,049.00 </v>
      </c>
    </row>
    <row r="725" spans="1:4" ht="24.75" customHeight="1" x14ac:dyDescent="0.25">
      <c r="A725" s="61" t="s">
        <v>259</v>
      </c>
      <c r="B725" s="39" t="s">
        <v>117</v>
      </c>
      <c r="C725" s="62">
        <v>2495</v>
      </c>
      <c r="D725" s="37" t="str">
        <f>TEXT(Table36[[#This Row],[Price]],"$#,##0.00 ;")</f>
        <v xml:space="preserve">$2,495.00 </v>
      </c>
    </row>
    <row r="726" spans="1:4" ht="24.75" customHeight="1" x14ac:dyDescent="0.25">
      <c r="A726" s="61" t="s">
        <v>278</v>
      </c>
      <c r="B726" s="39" t="s">
        <v>117</v>
      </c>
      <c r="C726" s="62">
        <v>4795</v>
      </c>
      <c r="D726" s="37" t="str">
        <f>TEXT(Table36[[#This Row],[Price]],"$#,##0.00 ;")</f>
        <v xml:space="preserve">$4,795.00 </v>
      </c>
    </row>
    <row r="727" spans="1:4" ht="24.75" customHeight="1" x14ac:dyDescent="0.25">
      <c r="A727" s="61" t="s">
        <v>268</v>
      </c>
      <c r="B727" s="39" t="s">
        <v>117</v>
      </c>
      <c r="C727" s="62">
        <v>395</v>
      </c>
      <c r="D727" s="37" t="str">
        <f>TEXT(Table36[[#This Row],[Price]],"$#,##0.00 ;")</f>
        <v xml:space="preserve">$395.00 </v>
      </c>
    </row>
    <row r="728" spans="1:4" ht="24.75" customHeight="1" x14ac:dyDescent="0.25">
      <c r="A728" s="61" t="s">
        <v>269</v>
      </c>
      <c r="B728" s="39" t="s">
        <v>117</v>
      </c>
      <c r="C728" s="62">
        <v>449</v>
      </c>
      <c r="D728" s="37" t="str">
        <f>TEXT(Table36[[#This Row],[Price]],"$#,##0.00 ;")</f>
        <v xml:space="preserve">$449.00 </v>
      </c>
    </row>
    <row r="729" spans="1:4" ht="24.75" customHeight="1" x14ac:dyDescent="0.25">
      <c r="A729" s="61" t="s">
        <v>255</v>
      </c>
      <c r="B729" s="39" t="s">
        <v>117</v>
      </c>
      <c r="C729" s="62">
        <v>395</v>
      </c>
      <c r="D729" s="37" t="str">
        <f>TEXT(Table36[[#This Row],[Price]],"$#,##0.00 ;")</f>
        <v xml:space="preserve">$395.00 </v>
      </c>
    </row>
    <row r="730" spans="1:4" ht="24.75" customHeight="1" x14ac:dyDescent="0.25">
      <c r="A730" s="61" t="s">
        <v>256</v>
      </c>
      <c r="B730" s="39" t="s">
        <v>117</v>
      </c>
      <c r="C730" s="62">
        <v>1595</v>
      </c>
      <c r="D730" s="37" t="str">
        <f>TEXT(Table36[[#This Row],[Price]],"$#,##0.00 ;")</f>
        <v xml:space="preserve">$1,595.00 </v>
      </c>
    </row>
    <row r="731" spans="1:4" ht="24.75" customHeight="1" x14ac:dyDescent="0.25">
      <c r="A731" s="61" t="s">
        <v>257</v>
      </c>
      <c r="B731" s="39" t="s">
        <v>117</v>
      </c>
      <c r="C731" s="62">
        <v>1695</v>
      </c>
      <c r="D731" s="37" t="str">
        <f>TEXT(Table36[[#This Row],[Price]],"$#,##0.00 ;")</f>
        <v xml:space="preserve">$1,695.00 </v>
      </c>
    </row>
    <row r="732" spans="1:4" ht="24.75" customHeight="1" x14ac:dyDescent="0.25">
      <c r="A732" s="61" t="s">
        <v>279</v>
      </c>
      <c r="B732" s="39" t="s">
        <v>117</v>
      </c>
      <c r="C732" s="62">
        <v>3795</v>
      </c>
      <c r="D732" s="37" t="str">
        <f>TEXT(Table36[[#This Row],[Price]],"$#,##0.00 ;")</f>
        <v xml:space="preserve">$3,795.00 </v>
      </c>
    </row>
    <row r="733" spans="1:4" ht="24.75" customHeight="1" x14ac:dyDescent="0.25">
      <c r="A733" s="61" t="s">
        <v>260</v>
      </c>
      <c r="B733" s="39" t="s">
        <v>117</v>
      </c>
      <c r="C733" s="62">
        <v>895</v>
      </c>
      <c r="D733" s="37" t="str">
        <f>TEXT(Table36[[#This Row],[Price]],"$#,##0.00 ;")</f>
        <v xml:space="preserve">$895.00 </v>
      </c>
    </row>
    <row r="734" spans="1:4" ht="24.75" customHeight="1" x14ac:dyDescent="0.25">
      <c r="A734" s="61" t="s">
        <v>272</v>
      </c>
      <c r="B734" s="39" t="s">
        <v>117</v>
      </c>
      <c r="C734" s="62">
        <v>350</v>
      </c>
      <c r="D734" s="37" t="str">
        <f>TEXT(Table36[[#This Row],[Price]],"$#,##0.00 ;")</f>
        <v xml:space="preserve">$350.00 </v>
      </c>
    </row>
    <row r="735" spans="1:4" ht="24.75" customHeight="1" x14ac:dyDescent="0.25">
      <c r="A735" s="61" t="s">
        <v>273</v>
      </c>
      <c r="B735" s="39" t="s">
        <v>117</v>
      </c>
      <c r="C735" s="62">
        <v>1349</v>
      </c>
      <c r="D735" s="37" t="str">
        <f>TEXT(Table36[[#This Row],[Price]],"$#,##0.00 ;")</f>
        <v xml:space="preserve">$1,349.00 </v>
      </c>
    </row>
    <row r="736" spans="1:4" ht="24.75" customHeight="1" x14ac:dyDescent="0.25">
      <c r="A736" s="61" t="s">
        <v>261</v>
      </c>
      <c r="B736" s="39" t="s">
        <v>117</v>
      </c>
      <c r="C736" s="81" t="s">
        <v>126</v>
      </c>
      <c r="D736" s="37" t="str">
        <f>TEXT(Table36[[#This Row],[Price]],"$#,##0.00 ;")</f>
        <v>Call for Pricing</v>
      </c>
    </row>
    <row r="737" spans="1:4" ht="24.75" customHeight="1" x14ac:dyDescent="0.25">
      <c r="A737" s="84" t="s">
        <v>196</v>
      </c>
      <c r="B737" s="39" t="s">
        <v>117</v>
      </c>
      <c r="C737" s="62" t="s">
        <v>126</v>
      </c>
      <c r="D737" s="37" t="str">
        <f>TEXT(Table36[[#This Row],[Price]],"$#,##0.00 ;")</f>
        <v>Call for Pricing</v>
      </c>
    </row>
    <row r="738" spans="1:4" ht="15" customHeight="1" x14ac:dyDescent="0.25">
      <c r="A738" s="84"/>
      <c r="B738" s="39"/>
      <c r="C738" s="62"/>
    </row>
    <row r="739" spans="1:4" s="124" customFormat="1" ht="15" customHeight="1" x14ac:dyDescent="0.25">
      <c r="A739" s="117" t="s">
        <v>98</v>
      </c>
      <c r="B739" s="118"/>
      <c r="C739" s="119" t="s">
        <v>99</v>
      </c>
      <c r="D739" s="123"/>
    </row>
    <row r="740" spans="1:4" ht="24.75" customHeight="1" x14ac:dyDescent="0.25">
      <c r="A740" s="28" t="s">
        <v>86</v>
      </c>
      <c r="B740" s="29"/>
      <c r="C740" s="30">
        <f>Engine!C35</f>
        <v>9995</v>
      </c>
      <c r="D740" s="53"/>
    </row>
    <row r="741" spans="1:4" ht="24.75" customHeight="1" x14ac:dyDescent="0.25">
      <c r="A741" s="128" t="s">
        <v>101</v>
      </c>
      <c r="B741" s="128"/>
      <c r="C741" s="128"/>
      <c r="D741" s="35"/>
    </row>
    <row r="742" spans="1:4" ht="24.75" customHeight="1" x14ac:dyDescent="0.25">
      <c r="A742" s="47" t="s">
        <v>102</v>
      </c>
      <c r="B742" s="78" t="s">
        <v>103</v>
      </c>
      <c r="C742" s="79" t="s">
        <v>2</v>
      </c>
      <c r="D742" s="80" t="s">
        <v>3</v>
      </c>
    </row>
    <row r="743" spans="1:4" ht="24.75" customHeight="1" x14ac:dyDescent="0.25">
      <c r="A743" s="61" t="s">
        <v>140</v>
      </c>
      <c r="B743" s="39" t="s">
        <v>105</v>
      </c>
      <c r="C743" s="62">
        <v>0</v>
      </c>
      <c r="D743" s="37" t="str">
        <f>TEXT(Table37[[#This Row],[Price]],"$#,##0.00 ;")</f>
        <v xml:space="preserve">$0.00 </v>
      </c>
    </row>
    <row r="744" spans="1:4" ht="24.75" customHeight="1" x14ac:dyDescent="0.25">
      <c r="A744" s="61" t="s">
        <v>280</v>
      </c>
      <c r="B744" s="39" t="s">
        <v>105</v>
      </c>
      <c r="C744" s="62">
        <v>0</v>
      </c>
      <c r="D744" s="37" t="str">
        <f>TEXT(Table37[[#This Row],[Price]],"$#,##0.00 ;")</f>
        <v xml:space="preserve">$0.00 </v>
      </c>
    </row>
    <row r="745" spans="1:4" ht="24.75" customHeight="1" x14ac:dyDescent="0.25">
      <c r="A745" s="61" t="s">
        <v>132</v>
      </c>
      <c r="B745" s="39" t="s">
        <v>105</v>
      </c>
      <c r="C745" s="62">
        <v>0</v>
      </c>
      <c r="D745" s="37" t="str">
        <f>TEXT(Table37[[#This Row],[Price]],"$#,##0.00 ;")</f>
        <v xml:space="preserve">$0.00 </v>
      </c>
    </row>
    <row r="746" spans="1:4" ht="24.75" customHeight="1" x14ac:dyDescent="0.25">
      <c r="A746" s="61" t="s">
        <v>134</v>
      </c>
      <c r="B746" s="39" t="s">
        <v>105</v>
      </c>
      <c r="C746" s="62">
        <v>0</v>
      </c>
      <c r="D746" s="37" t="str">
        <f>TEXT(Table37[[#This Row],[Price]],"$#,##0.00 ;")</f>
        <v xml:space="preserve">$0.00 </v>
      </c>
    </row>
    <row r="747" spans="1:4" ht="24.75" customHeight="1" x14ac:dyDescent="0.25">
      <c r="A747" s="61" t="s">
        <v>135</v>
      </c>
      <c r="B747" s="39" t="s">
        <v>105</v>
      </c>
      <c r="C747" s="62">
        <v>0</v>
      </c>
      <c r="D747" s="37" t="str">
        <f>TEXT(Table37[[#This Row],[Price]],"$#,##0.00 ;")</f>
        <v xml:space="preserve">$0.00 </v>
      </c>
    </row>
    <row r="748" spans="1:4" ht="24.75" customHeight="1" x14ac:dyDescent="0.25">
      <c r="A748" s="61" t="s">
        <v>143</v>
      </c>
      <c r="B748" s="39" t="s">
        <v>105</v>
      </c>
      <c r="C748" s="62">
        <v>0</v>
      </c>
      <c r="D748" s="37" t="str">
        <f>TEXT(Table37[[#This Row],[Price]],"$#,##0.00 ;")</f>
        <v xml:space="preserve">$0.00 </v>
      </c>
    </row>
    <row r="749" spans="1:4" ht="24.75" customHeight="1" x14ac:dyDescent="0.25">
      <c r="A749" s="61" t="s">
        <v>144</v>
      </c>
      <c r="B749" s="39" t="s">
        <v>105</v>
      </c>
      <c r="C749" s="62">
        <v>0</v>
      </c>
      <c r="D749" s="37" t="str">
        <f>TEXT(Table37[[#This Row],[Price]],"$#,##0.00 ;")</f>
        <v xml:space="preserve">$0.00 </v>
      </c>
    </row>
    <row r="750" spans="1:4" ht="24.75" customHeight="1" x14ac:dyDescent="0.25">
      <c r="A750" s="61" t="s">
        <v>146</v>
      </c>
      <c r="B750" s="39" t="s">
        <v>105</v>
      </c>
      <c r="C750" s="62">
        <v>0</v>
      </c>
      <c r="D750" s="37" t="str">
        <f>TEXT(Table37[[#This Row],[Price]],"$#,##0.00 ;")</f>
        <v xml:space="preserve">$0.00 </v>
      </c>
    </row>
    <row r="751" spans="1:4" ht="24.75" customHeight="1" x14ac:dyDescent="0.25">
      <c r="A751" s="61" t="s">
        <v>154</v>
      </c>
      <c r="B751" s="39" t="s">
        <v>105</v>
      </c>
      <c r="C751" s="62">
        <v>0</v>
      </c>
      <c r="D751" s="37" t="str">
        <f>TEXT(Table37[[#This Row],[Price]],"$#,##0.00 ;")</f>
        <v xml:space="preserve">$0.00 </v>
      </c>
    </row>
    <row r="752" spans="1:4" ht="24.75" customHeight="1" x14ac:dyDescent="0.25">
      <c r="A752" s="61" t="s">
        <v>250</v>
      </c>
      <c r="B752" s="39" t="s">
        <v>105</v>
      </c>
      <c r="C752" s="62">
        <v>0</v>
      </c>
      <c r="D752" s="37" t="str">
        <f>TEXT(Table37[[#This Row],[Price]],"$#,##0.00 ;")</f>
        <v xml:space="preserve">$0.00 </v>
      </c>
    </row>
    <row r="753" spans="1:4" ht="24.75" customHeight="1" x14ac:dyDescent="0.25">
      <c r="A753" s="61" t="s">
        <v>281</v>
      </c>
      <c r="B753" s="39" t="s">
        <v>105</v>
      </c>
      <c r="C753" s="62">
        <v>0</v>
      </c>
      <c r="D753" s="37" t="str">
        <f>TEXT(Table37[[#This Row],[Price]],"$#,##0.00 ;")</f>
        <v xml:space="preserve">$0.00 </v>
      </c>
    </row>
    <row r="754" spans="1:4" ht="24.75" customHeight="1" x14ac:dyDescent="0.25">
      <c r="A754" s="61" t="s">
        <v>277</v>
      </c>
      <c r="B754" s="39" t="s">
        <v>117</v>
      </c>
      <c r="C754" s="62">
        <v>569</v>
      </c>
      <c r="D754" s="37" t="str">
        <f>TEXT(Table37[[#This Row],[Price]],"$#,##0.00 ;")</f>
        <v xml:space="preserve">$569.00 </v>
      </c>
    </row>
    <row r="755" spans="1:4" ht="24.75" customHeight="1" x14ac:dyDescent="0.25">
      <c r="A755" s="61" t="s">
        <v>145</v>
      </c>
      <c r="B755" s="39" t="s">
        <v>117</v>
      </c>
      <c r="C755" s="62">
        <v>949</v>
      </c>
      <c r="D755" s="37" t="str">
        <f>TEXT(Table37[[#This Row],[Price]],"$#,##0.00 ;")</f>
        <v xml:space="preserve">$949.00 </v>
      </c>
    </row>
    <row r="756" spans="1:4" ht="24.75" customHeight="1" x14ac:dyDescent="0.25">
      <c r="A756" s="61" t="s">
        <v>186</v>
      </c>
      <c r="B756" s="39" t="s">
        <v>117</v>
      </c>
      <c r="C756" s="62">
        <v>995</v>
      </c>
      <c r="D756" s="37" t="str">
        <f>TEXT(Table37[[#This Row],[Price]],"$#,##0.00 ;")</f>
        <v xml:space="preserve">$995.00 </v>
      </c>
    </row>
    <row r="757" spans="1:4" ht="24.75" customHeight="1" x14ac:dyDescent="0.25">
      <c r="A757" s="61" t="s">
        <v>265</v>
      </c>
      <c r="B757" s="39" t="s">
        <v>117</v>
      </c>
      <c r="C757" s="62">
        <v>1049</v>
      </c>
      <c r="D757" s="37" t="str">
        <f>TEXT(Table37[[#This Row],[Price]],"$#,##0.00 ;")</f>
        <v xml:space="preserve">$1,049.00 </v>
      </c>
    </row>
    <row r="758" spans="1:4" ht="24.75" customHeight="1" x14ac:dyDescent="0.25">
      <c r="A758" s="61" t="s">
        <v>266</v>
      </c>
      <c r="B758" s="39" t="s">
        <v>117</v>
      </c>
      <c r="C758" s="62">
        <v>1349</v>
      </c>
      <c r="D758" s="37" t="str">
        <f>TEXT(Table37[[#This Row],[Price]],"$#,##0.00 ;")</f>
        <v xml:space="preserve">$1,349.00 </v>
      </c>
    </row>
    <row r="759" spans="1:4" ht="24.75" customHeight="1" x14ac:dyDescent="0.25">
      <c r="A759" s="61" t="s">
        <v>153</v>
      </c>
      <c r="B759" s="39" t="s">
        <v>117</v>
      </c>
      <c r="C759" s="62">
        <v>289</v>
      </c>
      <c r="D759" s="37" t="str">
        <f>TEXT(Table37[[#This Row],[Price]],"$#,##0.00 ;")</f>
        <v xml:space="preserve">$289.00 </v>
      </c>
    </row>
    <row r="760" spans="1:4" ht="24.75" customHeight="1" x14ac:dyDescent="0.25">
      <c r="A760" s="61" t="s">
        <v>252</v>
      </c>
      <c r="B760" s="39" t="s">
        <v>117</v>
      </c>
      <c r="C760" s="62">
        <v>1195</v>
      </c>
      <c r="D760" s="37" t="str">
        <f>TEXT(Table37[[#This Row],[Price]],"$#,##0.00 ;")</f>
        <v xml:space="preserve">$1,195.00 </v>
      </c>
    </row>
    <row r="761" spans="1:4" ht="24.75" customHeight="1" x14ac:dyDescent="0.25">
      <c r="A761" s="61" t="s">
        <v>253</v>
      </c>
      <c r="B761" s="39" t="s">
        <v>117</v>
      </c>
      <c r="C761" s="62">
        <v>2695</v>
      </c>
      <c r="D761" s="37" t="str">
        <f>TEXT(Table37[[#This Row],[Price]],"$#,##0.00 ;")</f>
        <v xml:space="preserve">$2,695.00 </v>
      </c>
    </row>
    <row r="762" spans="1:4" ht="24.75" customHeight="1" x14ac:dyDescent="0.25">
      <c r="A762" s="61" t="s">
        <v>267</v>
      </c>
      <c r="B762" s="39" t="s">
        <v>117</v>
      </c>
      <c r="C762" s="62">
        <v>3049</v>
      </c>
      <c r="D762" s="37" t="str">
        <f>TEXT(Table37[[#This Row],[Price]],"$#,##0.00 ;")</f>
        <v xml:space="preserve">$3,049.00 </v>
      </c>
    </row>
    <row r="763" spans="1:4" ht="24.75" customHeight="1" x14ac:dyDescent="0.25">
      <c r="A763" s="61" t="s">
        <v>259</v>
      </c>
      <c r="B763" s="39" t="s">
        <v>117</v>
      </c>
      <c r="C763" s="62">
        <v>2495</v>
      </c>
      <c r="D763" s="37" t="str">
        <f>TEXT(Table37[[#This Row],[Price]],"$#,##0.00 ;")</f>
        <v xml:space="preserve">$2,495.00 </v>
      </c>
    </row>
    <row r="764" spans="1:4" ht="24.75" customHeight="1" x14ac:dyDescent="0.25">
      <c r="A764" s="61" t="s">
        <v>278</v>
      </c>
      <c r="B764" s="39" t="s">
        <v>117</v>
      </c>
      <c r="C764" s="62">
        <v>4795</v>
      </c>
      <c r="D764" s="37" t="str">
        <f>TEXT(Table37[[#This Row],[Price]],"$#,##0.00 ;")</f>
        <v xml:space="preserve">$4,795.00 </v>
      </c>
    </row>
    <row r="765" spans="1:4" ht="24.75" customHeight="1" x14ac:dyDescent="0.25">
      <c r="A765" s="61" t="s">
        <v>268</v>
      </c>
      <c r="B765" s="39" t="s">
        <v>117</v>
      </c>
      <c r="C765" s="62">
        <v>395</v>
      </c>
      <c r="D765" s="37" t="str">
        <f>TEXT(Table37[[#This Row],[Price]],"$#,##0.00 ;")</f>
        <v xml:space="preserve">$395.00 </v>
      </c>
    </row>
    <row r="766" spans="1:4" ht="24.75" customHeight="1" x14ac:dyDescent="0.25">
      <c r="A766" s="61" t="s">
        <v>269</v>
      </c>
      <c r="B766" s="39" t="s">
        <v>117</v>
      </c>
      <c r="C766" s="62">
        <v>449</v>
      </c>
      <c r="D766" s="37" t="str">
        <f>TEXT(Table37[[#This Row],[Price]],"$#,##0.00 ;")</f>
        <v xml:space="preserve">$449.00 </v>
      </c>
    </row>
    <row r="767" spans="1:4" ht="24.75" customHeight="1" x14ac:dyDescent="0.25">
      <c r="A767" s="61" t="s">
        <v>255</v>
      </c>
      <c r="B767" s="39" t="s">
        <v>117</v>
      </c>
      <c r="C767" s="62">
        <v>395</v>
      </c>
      <c r="D767" s="37" t="str">
        <f>TEXT(Table37[[#This Row],[Price]],"$#,##0.00 ;")</f>
        <v xml:space="preserve">$395.00 </v>
      </c>
    </row>
    <row r="768" spans="1:4" ht="24.75" customHeight="1" x14ac:dyDescent="0.25">
      <c r="A768" s="61" t="s">
        <v>256</v>
      </c>
      <c r="B768" s="39" t="s">
        <v>117</v>
      </c>
      <c r="C768" s="62">
        <v>1595</v>
      </c>
      <c r="D768" s="37" t="str">
        <f>TEXT(Table37[[#This Row],[Price]],"$#,##0.00 ;")</f>
        <v xml:space="preserve">$1,595.00 </v>
      </c>
    </row>
    <row r="769" spans="1:4" ht="24.75" customHeight="1" x14ac:dyDescent="0.25">
      <c r="A769" s="61" t="s">
        <v>257</v>
      </c>
      <c r="B769" s="39" t="s">
        <v>117</v>
      </c>
      <c r="C769" s="62">
        <v>1695</v>
      </c>
      <c r="D769" s="37" t="str">
        <f>TEXT(Table37[[#This Row],[Price]],"$#,##0.00 ;")</f>
        <v xml:space="preserve">$1,695.00 </v>
      </c>
    </row>
    <row r="770" spans="1:4" ht="24.75" customHeight="1" x14ac:dyDescent="0.25">
      <c r="A770" s="61" t="s">
        <v>279</v>
      </c>
      <c r="B770" s="39" t="s">
        <v>117</v>
      </c>
      <c r="C770" s="62">
        <v>3795</v>
      </c>
      <c r="D770" s="37" t="str">
        <f>TEXT(Table37[[#This Row],[Price]],"$#,##0.00 ;")</f>
        <v xml:space="preserve">$3,795.00 </v>
      </c>
    </row>
    <row r="771" spans="1:4" ht="24.75" customHeight="1" x14ac:dyDescent="0.25">
      <c r="A771" s="61" t="s">
        <v>260</v>
      </c>
      <c r="B771" s="39" t="s">
        <v>117</v>
      </c>
      <c r="C771" s="62">
        <v>895</v>
      </c>
      <c r="D771" s="37" t="str">
        <f>TEXT(Table37[[#This Row],[Price]],"$#,##0.00 ;")</f>
        <v xml:space="preserve">$895.00 </v>
      </c>
    </row>
    <row r="772" spans="1:4" ht="24.75" customHeight="1" x14ac:dyDescent="0.25">
      <c r="A772" s="61" t="s">
        <v>272</v>
      </c>
      <c r="B772" s="39" t="s">
        <v>117</v>
      </c>
      <c r="C772" s="62">
        <v>350</v>
      </c>
      <c r="D772" s="37" t="str">
        <f>TEXT(Table37[[#This Row],[Price]],"$#,##0.00 ;")</f>
        <v xml:space="preserve">$350.00 </v>
      </c>
    </row>
    <row r="773" spans="1:4" ht="24.75" customHeight="1" x14ac:dyDescent="0.25">
      <c r="A773" s="61" t="s">
        <v>273</v>
      </c>
      <c r="B773" s="39" t="s">
        <v>117</v>
      </c>
      <c r="C773" s="62">
        <v>1349</v>
      </c>
      <c r="D773" s="37" t="str">
        <f>TEXT(Table37[[#This Row],[Price]],"$#,##0.00 ;")</f>
        <v xml:space="preserve">$1,349.00 </v>
      </c>
    </row>
    <row r="774" spans="1:4" ht="24.75" customHeight="1" x14ac:dyDescent="0.25">
      <c r="A774" s="61" t="s">
        <v>261</v>
      </c>
      <c r="B774" s="39" t="s">
        <v>117</v>
      </c>
      <c r="C774" s="81" t="s">
        <v>126</v>
      </c>
      <c r="D774" s="37" t="str">
        <f>TEXT(Table37[[#This Row],[Price]],"$#,##0.00 ;")</f>
        <v>Call for Pricing</v>
      </c>
    </row>
    <row r="775" spans="1:4" ht="24.75" customHeight="1" x14ac:dyDescent="0.25">
      <c r="A775" s="61" t="s">
        <v>196</v>
      </c>
      <c r="B775" s="39" t="s">
        <v>117</v>
      </c>
      <c r="C775" s="62" t="s">
        <v>126</v>
      </c>
      <c r="D775" s="37" t="str">
        <f>TEXT(Table37[[#This Row],[Price]],"$#,##0.00 ;")</f>
        <v>Call for Pricing</v>
      </c>
    </row>
    <row r="776" spans="1:4" ht="15" customHeight="1" x14ac:dyDescent="0.25">
      <c r="A776" s="61"/>
      <c r="B776" s="39"/>
      <c r="C776" s="62"/>
    </row>
    <row r="777" spans="1:4" s="124" customFormat="1" ht="15" customHeight="1" x14ac:dyDescent="0.25">
      <c r="A777" s="117" t="s">
        <v>98</v>
      </c>
      <c r="B777" s="118"/>
      <c r="C777" s="119" t="s">
        <v>99</v>
      </c>
      <c r="D777" s="123"/>
    </row>
    <row r="778" spans="1:4" ht="24.75" customHeight="1" x14ac:dyDescent="0.25">
      <c r="A778" s="28" t="s">
        <v>88</v>
      </c>
      <c r="B778" s="29"/>
      <c r="C778" s="30">
        <f>Engine!C36</f>
        <v>15495</v>
      </c>
      <c r="D778" s="53"/>
    </row>
    <row r="779" spans="1:4" ht="24.75" customHeight="1" x14ac:dyDescent="0.25">
      <c r="A779" s="128" t="s">
        <v>101</v>
      </c>
      <c r="B779" s="128"/>
      <c r="C779" s="128"/>
      <c r="D779" s="35"/>
    </row>
    <row r="780" spans="1:4" ht="24.75" customHeight="1" x14ac:dyDescent="0.25">
      <c r="A780" s="47" t="s">
        <v>102</v>
      </c>
      <c r="B780" s="85" t="s">
        <v>103</v>
      </c>
      <c r="C780" s="79" t="s">
        <v>2</v>
      </c>
      <c r="D780" s="80" t="s">
        <v>3</v>
      </c>
    </row>
    <row r="781" spans="1:4" ht="24.75" customHeight="1" x14ac:dyDescent="0.25">
      <c r="A781" s="31" t="s">
        <v>140</v>
      </c>
      <c r="B781" s="27" t="s">
        <v>105</v>
      </c>
      <c r="C781" s="36">
        <v>0</v>
      </c>
      <c r="D781" s="37" t="str">
        <f>TEXT(Table38[[#This Row],[Price]],"$#,##0.00 ;")</f>
        <v xml:space="preserve">$0.00 </v>
      </c>
    </row>
    <row r="782" spans="1:4" ht="24.75" customHeight="1" x14ac:dyDescent="0.25">
      <c r="A782" s="31" t="s">
        <v>280</v>
      </c>
      <c r="B782" s="27" t="s">
        <v>105</v>
      </c>
      <c r="C782" s="36">
        <v>0</v>
      </c>
      <c r="D782" s="37" t="str">
        <f>TEXT(Table38[[#This Row],[Price]],"$#,##0.00 ;")</f>
        <v xml:space="preserve">$0.00 </v>
      </c>
    </row>
    <row r="783" spans="1:4" ht="24.75" customHeight="1" x14ac:dyDescent="0.25">
      <c r="A783" s="31" t="s">
        <v>132</v>
      </c>
      <c r="B783" s="27" t="s">
        <v>105</v>
      </c>
      <c r="C783" s="36">
        <v>0</v>
      </c>
      <c r="D783" s="37" t="str">
        <f>TEXT(Table38[[#This Row],[Price]],"$#,##0.00 ;")</f>
        <v xml:space="preserve">$0.00 </v>
      </c>
    </row>
    <row r="784" spans="1:4" ht="24.75" customHeight="1" x14ac:dyDescent="0.25">
      <c r="A784" s="31" t="s">
        <v>134</v>
      </c>
      <c r="B784" s="27" t="s">
        <v>105</v>
      </c>
      <c r="C784" s="36">
        <v>0</v>
      </c>
      <c r="D784" s="37" t="str">
        <f>TEXT(Table38[[#This Row],[Price]],"$#,##0.00 ;")</f>
        <v xml:space="preserve">$0.00 </v>
      </c>
    </row>
    <row r="785" spans="1:4" ht="24.75" customHeight="1" x14ac:dyDescent="0.25">
      <c r="A785" s="31" t="s">
        <v>135</v>
      </c>
      <c r="B785" s="27" t="s">
        <v>105</v>
      </c>
      <c r="C785" s="36">
        <v>0</v>
      </c>
      <c r="D785" s="37" t="str">
        <f>TEXT(Table38[[#This Row],[Price]],"$#,##0.00 ;")</f>
        <v xml:space="preserve">$0.00 </v>
      </c>
    </row>
    <row r="786" spans="1:4" ht="24.75" customHeight="1" x14ac:dyDescent="0.25">
      <c r="A786" s="31" t="s">
        <v>143</v>
      </c>
      <c r="B786" s="27" t="s">
        <v>105</v>
      </c>
      <c r="C786" s="36">
        <v>0</v>
      </c>
      <c r="D786" s="37" t="str">
        <f>TEXT(Table38[[#This Row],[Price]],"$#,##0.00 ;")</f>
        <v xml:space="preserve">$0.00 </v>
      </c>
    </row>
    <row r="787" spans="1:4" ht="24.75" customHeight="1" x14ac:dyDescent="0.25">
      <c r="A787" s="31" t="s">
        <v>144</v>
      </c>
      <c r="B787" s="27" t="s">
        <v>105</v>
      </c>
      <c r="C787" s="36">
        <v>0</v>
      </c>
      <c r="D787" s="37" t="str">
        <f>TEXT(Table38[[#This Row],[Price]],"$#,##0.00 ;")</f>
        <v xml:space="preserve">$0.00 </v>
      </c>
    </row>
    <row r="788" spans="1:4" ht="24.75" customHeight="1" x14ac:dyDescent="0.25">
      <c r="A788" s="66" t="s">
        <v>146</v>
      </c>
      <c r="B788" s="27" t="s">
        <v>105</v>
      </c>
      <c r="C788" s="36">
        <v>0</v>
      </c>
      <c r="D788" s="37" t="str">
        <f>TEXT(Table38[[#This Row],[Price]],"$#,##0.00 ;")</f>
        <v xml:space="preserve">$0.00 </v>
      </c>
    </row>
    <row r="789" spans="1:4" ht="24.75" customHeight="1" x14ac:dyDescent="0.25">
      <c r="A789" s="66" t="s">
        <v>154</v>
      </c>
      <c r="B789" s="27" t="s">
        <v>105</v>
      </c>
      <c r="C789" s="36">
        <v>0</v>
      </c>
      <c r="D789" s="37" t="str">
        <f>TEXT(Table38[[#This Row],[Price]],"$#,##0.00 ;")</f>
        <v xml:space="preserve">$0.00 </v>
      </c>
    </row>
    <row r="790" spans="1:4" ht="24.75" customHeight="1" x14ac:dyDescent="0.25">
      <c r="A790" s="31" t="s">
        <v>250</v>
      </c>
      <c r="B790" s="27" t="s">
        <v>105</v>
      </c>
      <c r="C790" s="36">
        <v>0</v>
      </c>
      <c r="D790" s="37" t="str">
        <f>TEXT(Table38[[#This Row],[Price]],"$#,##0.00 ;")</f>
        <v xml:space="preserve">$0.00 </v>
      </c>
    </row>
    <row r="791" spans="1:4" ht="24.75" customHeight="1" x14ac:dyDescent="0.25">
      <c r="A791" s="31" t="s">
        <v>282</v>
      </c>
      <c r="B791" s="27" t="s">
        <v>105</v>
      </c>
      <c r="C791" s="36">
        <v>0</v>
      </c>
      <c r="D791" s="37" t="str">
        <f>TEXT(Table38[[#This Row],[Price]],"$#,##0.00 ;")</f>
        <v xml:space="preserve">$0.00 </v>
      </c>
    </row>
    <row r="792" spans="1:4" ht="24.75" customHeight="1" x14ac:dyDescent="0.25">
      <c r="A792" s="31" t="s">
        <v>273</v>
      </c>
      <c r="B792" s="27" t="s">
        <v>105</v>
      </c>
      <c r="C792" s="36">
        <v>0</v>
      </c>
      <c r="D792" s="37" t="str">
        <f>TEXT(Table38[[#This Row],[Price]],"$#,##0.00 ;")</f>
        <v xml:space="preserve">$0.00 </v>
      </c>
    </row>
    <row r="793" spans="1:4" ht="24.75" customHeight="1" x14ac:dyDescent="0.25">
      <c r="A793" s="66" t="s">
        <v>277</v>
      </c>
      <c r="B793" s="27" t="s">
        <v>117</v>
      </c>
      <c r="C793" s="36">
        <v>695</v>
      </c>
      <c r="D793" s="37" t="str">
        <f>TEXT(Table38[[#This Row],[Price]],"$#,##0.00 ;")</f>
        <v xml:space="preserve">$695.00 </v>
      </c>
    </row>
    <row r="794" spans="1:4" ht="24.75" customHeight="1" x14ac:dyDescent="0.25">
      <c r="A794" s="66" t="s">
        <v>145</v>
      </c>
      <c r="B794" s="27" t="s">
        <v>117</v>
      </c>
      <c r="C794" s="36">
        <v>1195</v>
      </c>
      <c r="D794" s="37" t="str">
        <f>TEXT(Table38[[#This Row],[Price]],"$#,##0.00 ;")</f>
        <v xml:space="preserve">$1,195.00 </v>
      </c>
    </row>
    <row r="795" spans="1:4" ht="24.75" customHeight="1" x14ac:dyDescent="0.25">
      <c r="A795" s="66" t="s">
        <v>186</v>
      </c>
      <c r="B795" s="27" t="s">
        <v>117</v>
      </c>
      <c r="C795" s="36">
        <v>1395</v>
      </c>
      <c r="D795" s="37" t="str">
        <f>TEXT(Table38[[#This Row],[Price]],"$#,##0.00 ;")</f>
        <v xml:space="preserve">$1,395.00 </v>
      </c>
    </row>
    <row r="796" spans="1:4" ht="24.75" customHeight="1" x14ac:dyDescent="0.25">
      <c r="A796" s="31" t="s">
        <v>265</v>
      </c>
      <c r="B796" s="27" t="s">
        <v>117</v>
      </c>
      <c r="C796" s="36">
        <v>1049</v>
      </c>
      <c r="D796" s="37" t="str">
        <f>TEXT(Table38[[#This Row],[Price]],"$#,##0.00 ;")</f>
        <v xml:space="preserve">$1,049.00 </v>
      </c>
    </row>
    <row r="797" spans="1:4" ht="24.75" customHeight="1" x14ac:dyDescent="0.25">
      <c r="A797" s="31" t="s">
        <v>266</v>
      </c>
      <c r="B797" s="27" t="s">
        <v>117</v>
      </c>
      <c r="C797" s="36">
        <v>1349</v>
      </c>
      <c r="D797" s="37" t="str">
        <f>TEXT(Table38[[#This Row],[Price]],"$#,##0.00 ;")</f>
        <v xml:space="preserve">$1,349.00 </v>
      </c>
    </row>
    <row r="798" spans="1:4" ht="24.75" customHeight="1" x14ac:dyDescent="0.25">
      <c r="A798" s="31" t="s">
        <v>153</v>
      </c>
      <c r="B798" s="27" t="s">
        <v>117</v>
      </c>
      <c r="C798" s="36">
        <v>289</v>
      </c>
      <c r="D798" s="37" t="str">
        <f>TEXT(Table38[[#This Row],[Price]],"$#,##0.00 ;")</f>
        <v xml:space="preserve">$289.00 </v>
      </c>
    </row>
    <row r="799" spans="1:4" ht="24.75" customHeight="1" x14ac:dyDescent="0.25">
      <c r="A799" s="31" t="s">
        <v>252</v>
      </c>
      <c r="B799" s="27" t="s">
        <v>117</v>
      </c>
      <c r="C799" s="36">
        <v>1195</v>
      </c>
      <c r="D799" s="37" t="str">
        <f>TEXT(Table38[[#This Row],[Price]],"$#,##0.00 ;")</f>
        <v xml:space="preserve">$1,195.00 </v>
      </c>
    </row>
    <row r="800" spans="1:4" ht="24.75" customHeight="1" x14ac:dyDescent="0.25">
      <c r="A800" s="31" t="s">
        <v>253</v>
      </c>
      <c r="B800" s="27" t="s">
        <v>117</v>
      </c>
      <c r="C800" s="36">
        <v>2695</v>
      </c>
      <c r="D800" s="37" t="str">
        <f>TEXT(Table38[[#This Row],[Price]],"$#,##0.00 ;")</f>
        <v xml:space="preserve">$2,695.00 </v>
      </c>
    </row>
    <row r="801" spans="1:4" ht="24.75" customHeight="1" x14ac:dyDescent="0.25">
      <c r="A801" s="31" t="s">
        <v>267</v>
      </c>
      <c r="B801" s="27" t="s">
        <v>117</v>
      </c>
      <c r="C801" s="36">
        <v>3049</v>
      </c>
      <c r="D801" s="37" t="str">
        <f>TEXT(Table38[[#This Row],[Price]],"$#,##0.00 ;")</f>
        <v xml:space="preserve">$3,049.00 </v>
      </c>
    </row>
    <row r="802" spans="1:4" ht="24.75" customHeight="1" x14ac:dyDescent="0.25">
      <c r="A802" s="61" t="s">
        <v>259</v>
      </c>
      <c r="B802" s="27" t="s">
        <v>117</v>
      </c>
      <c r="C802" s="62">
        <v>2495</v>
      </c>
      <c r="D802" s="37" t="str">
        <f>TEXT(Table38[[#This Row],[Price]],"$#,##0.00 ;")</f>
        <v xml:space="preserve">$2,495.00 </v>
      </c>
    </row>
    <row r="803" spans="1:4" ht="24.75" customHeight="1" x14ac:dyDescent="0.25">
      <c r="A803" s="61" t="s">
        <v>278</v>
      </c>
      <c r="B803" s="27" t="s">
        <v>117</v>
      </c>
      <c r="C803" s="62">
        <v>4795</v>
      </c>
      <c r="D803" s="37" t="str">
        <f>TEXT(Table38[[#This Row],[Price]],"$#,##0.00 ;")</f>
        <v xml:space="preserve">$4,795.00 </v>
      </c>
    </row>
    <row r="804" spans="1:4" ht="24.75" customHeight="1" x14ac:dyDescent="0.25">
      <c r="A804" s="61" t="s">
        <v>268</v>
      </c>
      <c r="B804" s="27" t="s">
        <v>117</v>
      </c>
      <c r="C804" s="62">
        <v>395</v>
      </c>
      <c r="D804" s="37" t="str">
        <f>TEXT(Table38[[#This Row],[Price]],"$#,##0.00 ;")</f>
        <v xml:space="preserve">$395.00 </v>
      </c>
    </row>
    <row r="805" spans="1:4" ht="24.75" customHeight="1" x14ac:dyDescent="0.25">
      <c r="A805" s="61" t="s">
        <v>269</v>
      </c>
      <c r="B805" s="27" t="s">
        <v>117</v>
      </c>
      <c r="C805" s="62">
        <v>449</v>
      </c>
      <c r="D805" s="37" t="str">
        <f>TEXT(Table38[[#This Row],[Price]],"$#,##0.00 ;")</f>
        <v xml:space="preserve">$449.00 </v>
      </c>
    </row>
    <row r="806" spans="1:4" ht="24.75" customHeight="1" x14ac:dyDescent="0.25">
      <c r="A806" s="61" t="s">
        <v>255</v>
      </c>
      <c r="B806" s="27" t="s">
        <v>117</v>
      </c>
      <c r="C806" s="62">
        <v>395</v>
      </c>
      <c r="D806" s="37" t="str">
        <f>TEXT(Table38[[#This Row],[Price]],"$#,##0.00 ;")</f>
        <v xml:space="preserve">$395.00 </v>
      </c>
    </row>
    <row r="807" spans="1:4" ht="24.75" customHeight="1" x14ac:dyDescent="0.25">
      <c r="A807" s="61" t="s">
        <v>256</v>
      </c>
      <c r="B807" s="27" t="s">
        <v>117</v>
      </c>
      <c r="C807" s="62">
        <v>1595</v>
      </c>
      <c r="D807" s="37" t="str">
        <f>TEXT(Table38[[#This Row],[Price]],"$#,##0.00 ;")</f>
        <v xml:space="preserve">$1,595.00 </v>
      </c>
    </row>
    <row r="808" spans="1:4" ht="24.75" customHeight="1" x14ac:dyDescent="0.25">
      <c r="A808" s="61" t="s">
        <v>257</v>
      </c>
      <c r="B808" s="27" t="s">
        <v>117</v>
      </c>
      <c r="C808" s="62">
        <v>1695</v>
      </c>
      <c r="D808" s="37" t="str">
        <f>TEXT(Table38[[#This Row],[Price]],"$#,##0.00 ;")</f>
        <v xml:space="preserve">$1,695.00 </v>
      </c>
    </row>
    <row r="809" spans="1:4" ht="24.75" customHeight="1" x14ac:dyDescent="0.25">
      <c r="A809" s="61" t="s">
        <v>279</v>
      </c>
      <c r="B809" s="27" t="s">
        <v>117</v>
      </c>
      <c r="C809" s="62">
        <v>3795</v>
      </c>
      <c r="D809" s="37" t="str">
        <f>TEXT(Table38[[#This Row],[Price]],"$#,##0.00 ;")</f>
        <v xml:space="preserve">$3,795.00 </v>
      </c>
    </row>
    <row r="810" spans="1:4" ht="24.75" customHeight="1" x14ac:dyDescent="0.25">
      <c r="A810" s="61" t="s">
        <v>261</v>
      </c>
      <c r="B810" s="27" t="s">
        <v>117</v>
      </c>
      <c r="C810" s="81" t="s">
        <v>126</v>
      </c>
      <c r="D810" s="37" t="str">
        <f>TEXT(Table38[[#This Row],[Price]],"$#,##0.00 ;")</f>
        <v>Call for Pricing</v>
      </c>
    </row>
    <row r="811" spans="1:4" ht="24.75" customHeight="1" x14ac:dyDescent="0.25">
      <c r="A811" s="61" t="s">
        <v>196</v>
      </c>
      <c r="B811" s="27" t="s">
        <v>117</v>
      </c>
      <c r="C811" s="62" t="s">
        <v>126</v>
      </c>
      <c r="D811" s="37" t="str">
        <f>TEXT(Table38[[#This Row],[Price]],"$#,##0.00 ;")</f>
        <v>Call for Pricing</v>
      </c>
    </row>
    <row r="812" spans="1:4" ht="15" customHeight="1" x14ac:dyDescent="0.25">
      <c r="A812" s="61"/>
      <c r="B812" s="27"/>
      <c r="C812" s="62"/>
    </row>
    <row r="813" spans="1:4" s="124" customFormat="1" ht="15" customHeight="1" x14ac:dyDescent="0.25">
      <c r="A813" s="117" t="s">
        <v>98</v>
      </c>
      <c r="B813" s="118"/>
      <c r="C813" s="119" t="s">
        <v>99</v>
      </c>
      <c r="D813" s="123"/>
    </row>
    <row r="814" spans="1:4" ht="24.75" customHeight="1" x14ac:dyDescent="0.25">
      <c r="A814" s="28" t="s">
        <v>90</v>
      </c>
      <c r="B814" s="29"/>
      <c r="C814" s="30">
        <f>Engine!C37</f>
        <v>12295</v>
      </c>
      <c r="D814" s="53"/>
    </row>
    <row r="815" spans="1:4" ht="24.75" customHeight="1" x14ac:dyDescent="0.25">
      <c r="A815" s="128" t="s">
        <v>101</v>
      </c>
      <c r="B815" s="128"/>
      <c r="C815" s="128"/>
      <c r="D815" s="35"/>
    </row>
    <row r="816" spans="1:4" ht="24.75" customHeight="1" x14ac:dyDescent="0.25">
      <c r="A816" s="86" t="s">
        <v>102</v>
      </c>
      <c r="B816" s="87" t="s">
        <v>103</v>
      </c>
      <c r="C816" s="88" t="s">
        <v>2</v>
      </c>
      <c r="D816" s="54" t="s">
        <v>3</v>
      </c>
    </row>
    <row r="817" spans="1:4" ht="24.75" customHeight="1" x14ac:dyDescent="0.25">
      <c r="A817" s="31" t="s">
        <v>140</v>
      </c>
      <c r="B817" s="27" t="s">
        <v>105</v>
      </c>
      <c r="C817" s="36">
        <v>0</v>
      </c>
      <c r="D817" s="37" t="str">
        <f>TEXT(Table39[[#This Row],[Price]],"$#,##0.00 ;")</f>
        <v xml:space="preserve">$0.00 </v>
      </c>
    </row>
    <row r="818" spans="1:4" ht="24.75" customHeight="1" x14ac:dyDescent="0.25">
      <c r="A818" s="89" t="s">
        <v>280</v>
      </c>
      <c r="B818" s="27" t="s">
        <v>105</v>
      </c>
      <c r="C818" s="36">
        <v>0</v>
      </c>
      <c r="D818" s="37" t="str">
        <f>TEXT(Table39[[#This Row],[Price]],"$#,##0.00 ;")</f>
        <v xml:space="preserve">$0.00 </v>
      </c>
    </row>
    <row r="819" spans="1:4" ht="24.75" customHeight="1" x14ac:dyDescent="0.25">
      <c r="A819" s="89" t="s">
        <v>132</v>
      </c>
      <c r="B819" s="27" t="s">
        <v>105</v>
      </c>
      <c r="C819" s="36">
        <v>0</v>
      </c>
      <c r="D819" s="37" t="str">
        <f>TEXT(Table39[[#This Row],[Price]],"$#,##0.00 ;")</f>
        <v xml:space="preserve">$0.00 </v>
      </c>
    </row>
    <row r="820" spans="1:4" ht="24.75" customHeight="1" x14ac:dyDescent="0.25">
      <c r="A820" s="31" t="s">
        <v>135</v>
      </c>
      <c r="B820" s="27" t="s">
        <v>105</v>
      </c>
      <c r="C820" s="36">
        <v>0</v>
      </c>
      <c r="D820" s="37" t="str">
        <f>TEXT(Table39[[#This Row],[Price]],"$#,##0.00 ;")</f>
        <v xml:space="preserve">$0.00 </v>
      </c>
    </row>
    <row r="821" spans="1:4" ht="24.75" customHeight="1" x14ac:dyDescent="0.25">
      <c r="A821" s="31" t="s">
        <v>143</v>
      </c>
      <c r="B821" s="27" t="s">
        <v>105</v>
      </c>
      <c r="C821" s="36">
        <v>0</v>
      </c>
      <c r="D821" s="37" t="str">
        <f>TEXT(Table39[[#This Row],[Price]],"$#,##0.00 ;")</f>
        <v xml:space="preserve">$0.00 </v>
      </c>
    </row>
    <row r="822" spans="1:4" ht="24.75" customHeight="1" x14ac:dyDescent="0.25">
      <c r="A822" s="31" t="s">
        <v>144</v>
      </c>
      <c r="B822" s="27" t="s">
        <v>105</v>
      </c>
      <c r="C822" s="36">
        <v>0</v>
      </c>
      <c r="D822" s="37" t="str">
        <f>TEXT(Table39[[#This Row],[Price]],"$#,##0.00 ;")</f>
        <v xml:space="preserve">$0.00 </v>
      </c>
    </row>
    <row r="823" spans="1:4" ht="24.75" customHeight="1" x14ac:dyDescent="0.25">
      <c r="A823" s="31" t="s">
        <v>146</v>
      </c>
      <c r="B823" s="27" t="s">
        <v>105</v>
      </c>
      <c r="C823" s="36">
        <v>0</v>
      </c>
      <c r="D823" s="37" t="str">
        <f>TEXT(Table39[[#This Row],[Price]],"$#,##0.00 ;")</f>
        <v xml:space="preserve">$0.00 </v>
      </c>
    </row>
    <row r="824" spans="1:4" ht="24.75" customHeight="1" x14ac:dyDescent="0.25">
      <c r="A824" s="31" t="s">
        <v>154</v>
      </c>
      <c r="B824" s="27" t="s">
        <v>105</v>
      </c>
      <c r="C824" s="36">
        <v>0</v>
      </c>
      <c r="D824" s="37" t="str">
        <f>TEXT(Table39[[#This Row],[Price]],"$#,##0.00 ;")</f>
        <v xml:space="preserve">$0.00 </v>
      </c>
    </row>
    <row r="825" spans="1:4" ht="24.75" customHeight="1" x14ac:dyDescent="0.25">
      <c r="A825" s="31" t="s">
        <v>250</v>
      </c>
      <c r="B825" s="27" t="s">
        <v>105</v>
      </c>
      <c r="C825" s="36">
        <v>0</v>
      </c>
      <c r="D825" s="37" t="str">
        <f>TEXT(Table39[[#This Row],[Price]],"$#,##0.00 ;")</f>
        <v xml:space="preserve">$0.00 </v>
      </c>
    </row>
    <row r="826" spans="1:4" ht="24.75" customHeight="1" x14ac:dyDescent="0.25">
      <c r="A826" s="31" t="s">
        <v>282</v>
      </c>
      <c r="B826" s="27" t="s">
        <v>105</v>
      </c>
      <c r="C826" s="36">
        <v>0</v>
      </c>
      <c r="D826" s="37" t="str">
        <f>TEXT(Table39[[#This Row],[Price]],"$#,##0.00 ;")</f>
        <v xml:space="preserve">$0.00 </v>
      </c>
    </row>
    <row r="827" spans="1:4" ht="24.75" customHeight="1" x14ac:dyDescent="0.25">
      <c r="A827" s="31" t="s">
        <v>138</v>
      </c>
      <c r="B827" s="27" t="s">
        <v>117</v>
      </c>
      <c r="C827" s="36">
        <v>649</v>
      </c>
      <c r="D827" s="37" t="str">
        <f>TEXT(Table39[[#This Row],[Price]],"$#,##0.00 ;")</f>
        <v xml:space="preserve">$649.00 </v>
      </c>
    </row>
    <row r="828" spans="1:4" ht="24.75" customHeight="1" x14ac:dyDescent="0.25">
      <c r="A828" s="31" t="s">
        <v>145</v>
      </c>
      <c r="B828" s="27" t="s">
        <v>117</v>
      </c>
      <c r="C828" s="36">
        <v>1349</v>
      </c>
      <c r="D828" s="37" t="str">
        <f>TEXT(Table39[[#This Row],[Price]],"$#,##0.00 ;")</f>
        <v xml:space="preserve">$1,349.00 </v>
      </c>
    </row>
    <row r="829" spans="1:4" ht="24.75" customHeight="1" x14ac:dyDescent="0.25">
      <c r="A829" s="31" t="s">
        <v>186</v>
      </c>
      <c r="B829" s="27" t="s">
        <v>117</v>
      </c>
      <c r="C829" s="36">
        <v>949</v>
      </c>
      <c r="D829" s="37" t="str">
        <f>TEXT(Table39[[#This Row],[Price]],"$#,##0.00 ;")</f>
        <v xml:space="preserve">$949.00 </v>
      </c>
    </row>
    <row r="830" spans="1:4" ht="24.75" customHeight="1" x14ac:dyDescent="0.25">
      <c r="A830" s="31" t="s">
        <v>265</v>
      </c>
      <c r="B830" s="27" t="s">
        <v>117</v>
      </c>
      <c r="C830" s="36">
        <v>1249</v>
      </c>
      <c r="D830" s="37" t="str">
        <f>TEXT(Table39[[#This Row],[Price]],"$#,##0.00 ;")</f>
        <v xml:space="preserve">$1,249.00 </v>
      </c>
    </row>
    <row r="831" spans="1:4" ht="24.75" customHeight="1" x14ac:dyDescent="0.25">
      <c r="A831" s="31" t="s">
        <v>266</v>
      </c>
      <c r="B831" s="27" t="s">
        <v>117</v>
      </c>
      <c r="C831" s="36">
        <v>1549</v>
      </c>
      <c r="D831" s="37" t="str">
        <f>TEXT(Table39[[#This Row],[Price]],"$#,##0.00 ;")</f>
        <v xml:space="preserve">$1,549.00 </v>
      </c>
    </row>
    <row r="832" spans="1:4" ht="24.75" customHeight="1" x14ac:dyDescent="0.25">
      <c r="A832" s="31" t="s">
        <v>153</v>
      </c>
      <c r="B832" s="27" t="s">
        <v>117</v>
      </c>
      <c r="C832" s="36">
        <v>389</v>
      </c>
      <c r="D832" s="37" t="str">
        <f>TEXT(Table39[[#This Row],[Price]],"$#,##0.00 ;")</f>
        <v xml:space="preserve">$389.00 </v>
      </c>
    </row>
    <row r="833" spans="1:4" ht="24.75" customHeight="1" x14ac:dyDescent="0.25">
      <c r="A833" s="31" t="s">
        <v>252</v>
      </c>
      <c r="B833" s="27" t="s">
        <v>117</v>
      </c>
      <c r="C833" s="36">
        <v>1195</v>
      </c>
      <c r="D833" s="37" t="str">
        <f>TEXT(Table39[[#This Row],[Price]],"$#,##0.00 ;")</f>
        <v xml:space="preserve">$1,195.00 </v>
      </c>
    </row>
    <row r="834" spans="1:4" ht="24.75" customHeight="1" x14ac:dyDescent="0.25">
      <c r="A834" s="31" t="s">
        <v>253</v>
      </c>
      <c r="B834" s="27" t="s">
        <v>117</v>
      </c>
      <c r="C834" s="36">
        <v>2695</v>
      </c>
      <c r="D834" s="37" t="str">
        <f>TEXT(Table39[[#This Row],[Price]],"$#,##0.00 ;")</f>
        <v xml:space="preserve">$2,695.00 </v>
      </c>
    </row>
    <row r="835" spans="1:4" ht="24.75" customHeight="1" x14ac:dyDescent="0.25">
      <c r="A835" s="31" t="s">
        <v>267</v>
      </c>
      <c r="B835" s="27" t="s">
        <v>117</v>
      </c>
      <c r="C835" s="36">
        <v>3049</v>
      </c>
      <c r="D835" s="37" t="str">
        <f>TEXT(Table39[[#This Row],[Price]],"$#,##0.00 ;")</f>
        <v xml:space="preserve">$3,049.00 </v>
      </c>
    </row>
    <row r="836" spans="1:4" ht="24.75" customHeight="1" x14ac:dyDescent="0.25">
      <c r="A836" s="61" t="s">
        <v>259</v>
      </c>
      <c r="B836" s="27" t="s">
        <v>117</v>
      </c>
      <c r="C836" s="62">
        <v>2495</v>
      </c>
      <c r="D836" s="37" t="str">
        <f>TEXT(Table39[[#This Row],[Price]],"$#,##0.00 ;")</f>
        <v xml:space="preserve">$2,495.00 </v>
      </c>
    </row>
    <row r="837" spans="1:4" ht="24.75" customHeight="1" x14ac:dyDescent="0.25">
      <c r="A837" s="61" t="s">
        <v>278</v>
      </c>
      <c r="B837" s="27" t="s">
        <v>117</v>
      </c>
      <c r="C837" s="62">
        <v>4795</v>
      </c>
      <c r="D837" s="37" t="str">
        <f>TEXT(Table39[[#This Row],[Price]],"$#,##0.00 ;")</f>
        <v xml:space="preserve">$4,795.00 </v>
      </c>
    </row>
    <row r="838" spans="1:4" ht="24.75" customHeight="1" x14ac:dyDescent="0.25">
      <c r="A838" s="61" t="s">
        <v>268</v>
      </c>
      <c r="B838" s="27" t="s">
        <v>117</v>
      </c>
      <c r="C838" s="62">
        <v>395</v>
      </c>
      <c r="D838" s="37" t="str">
        <f>TEXT(Table39[[#This Row],[Price]],"$#,##0.00 ;")</f>
        <v xml:space="preserve">$395.00 </v>
      </c>
    </row>
    <row r="839" spans="1:4" ht="24.75" customHeight="1" x14ac:dyDescent="0.25">
      <c r="A839" s="61" t="s">
        <v>269</v>
      </c>
      <c r="B839" s="27" t="s">
        <v>117</v>
      </c>
      <c r="C839" s="62">
        <v>495</v>
      </c>
      <c r="D839" s="37" t="str">
        <f>TEXT(Table39[[#This Row],[Price]],"$#,##0.00 ;")</f>
        <v xml:space="preserve">$495.00 </v>
      </c>
    </row>
    <row r="840" spans="1:4" ht="24.75" customHeight="1" x14ac:dyDescent="0.25">
      <c r="A840" s="61" t="s">
        <v>255</v>
      </c>
      <c r="B840" s="27" t="s">
        <v>117</v>
      </c>
      <c r="C840" s="62">
        <v>395</v>
      </c>
      <c r="D840" s="37" t="str">
        <f>TEXT(Table39[[#This Row],[Price]],"$#,##0.00 ;")</f>
        <v xml:space="preserve">$395.00 </v>
      </c>
    </row>
    <row r="841" spans="1:4" ht="24.75" customHeight="1" x14ac:dyDescent="0.25">
      <c r="A841" s="61" t="s">
        <v>256</v>
      </c>
      <c r="B841" s="27" t="s">
        <v>117</v>
      </c>
      <c r="C841" s="62">
        <v>1595</v>
      </c>
      <c r="D841" s="37" t="str">
        <f>TEXT(Table39[[#This Row],[Price]],"$#,##0.00 ;")</f>
        <v xml:space="preserve">$1,595.00 </v>
      </c>
    </row>
    <row r="842" spans="1:4" ht="24.75" customHeight="1" x14ac:dyDescent="0.25">
      <c r="A842" s="61" t="s">
        <v>257</v>
      </c>
      <c r="B842" s="27" t="s">
        <v>117</v>
      </c>
      <c r="C842" s="62">
        <v>1695</v>
      </c>
      <c r="D842" s="37" t="str">
        <f>TEXT(Table39[[#This Row],[Price]],"$#,##0.00 ;")</f>
        <v xml:space="preserve">$1,695.00 </v>
      </c>
    </row>
    <row r="843" spans="1:4" ht="24.75" customHeight="1" x14ac:dyDescent="0.25">
      <c r="A843" s="61" t="s">
        <v>283</v>
      </c>
      <c r="B843" s="27" t="s">
        <v>117</v>
      </c>
      <c r="C843" s="62">
        <v>4095</v>
      </c>
      <c r="D843" s="37" t="str">
        <f>TEXT(Table39[[#This Row],[Price]],"$#,##0.00 ;")</f>
        <v xml:space="preserve">$4,095.00 </v>
      </c>
    </row>
    <row r="844" spans="1:4" ht="24.75" customHeight="1" x14ac:dyDescent="0.25">
      <c r="A844" s="61" t="s">
        <v>260</v>
      </c>
      <c r="B844" s="27" t="s">
        <v>117</v>
      </c>
      <c r="C844" s="62">
        <v>695</v>
      </c>
      <c r="D844" s="37" t="str">
        <f>TEXT(Table39[[#This Row],[Price]],"$#,##0.00 ;")</f>
        <v xml:space="preserve">$695.00 </v>
      </c>
    </row>
    <row r="845" spans="1:4" ht="24.75" customHeight="1" x14ac:dyDescent="0.25">
      <c r="A845" s="61" t="s">
        <v>272</v>
      </c>
      <c r="B845" s="27" t="s">
        <v>117</v>
      </c>
      <c r="C845" s="62">
        <v>225</v>
      </c>
      <c r="D845" s="37" t="str">
        <f>TEXT(Table39[[#This Row],[Price]],"$#,##0.00 ;")</f>
        <v xml:space="preserve">$225.00 </v>
      </c>
    </row>
    <row r="846" spans="1:4" ht="24.75" customHeight="1" x14ac:dyDescent="0.25">
      <c r="A846" s="61" t="s">
        <v>284</v>
      </c>
      <c r="B846" s="27" t="s">
        <v>117</v>
      </c>
      <c r="C846" s="62">
        <v>1200</v>
      </c>
      <c r="D846" s="37" t="str">
        <f>TEXT(Table39[[#This Row],[Price]],"$#,##0.00 ;")</f>
        <v xml:space="preserve">$1,200.00 </v>
      </c>
    </row>
    <row r="847" spans="1:4" ht="24.75" customHeight="1" x14ac:dyDescent="0.25">
      <c r="A847" s="61" t="s">
        <v>261</v>
      </c>
      <c r="B847" s="27" t="s">
        <v>117</v>
      </c>
      <c r="C847" s="81" t="s">
        <v>126</v>
      </c>
      <c r="D847" s="37" t="str">
        <f>TEXT(Table39[[#This Row],[Price]],"$#,##0.00 ;")</f>
        <v>Call for Pricing</v>
      </c>
    </row>
    <row r="848" spans="1:4" ht="24.75" customHeight="1" x14ac:dyDescent="0.25">
      <c r="A848" s="61" t="s">
        <v>285</v>
      </c>
      <c r="B848" s="27" t="s">
        <v>117</v>
      </c>
      <c r="C848" s="62" t="s">
        <v>126</v>
      </c>
      <c r="D848" s="37" t="str">
        <f>TEXT(Table39[[#This Row],[Price]],"$#,##0.00 ;")</f>
        <v>Call for Pricing</v>
      </c>
    </row>
    <row r="849" spans="1:4" ht="15" customHeight="1" x14ac:dyDescent="0.25">
      <c r="A849" s="61"/>
      <c r="B849" s="27"/>
      <c r="C849" s="62"/>
    </row>
    <row r="850" spans="1:4" s="124" customFormat="1" ht="15" customHeight="1" x14ac:dyDescent="0.25">
      <c r="A850" s="117" t="s">
        <v>98</v>
      </c>
      <c r="B850" s="118"/>
      <c r="C850" s="119" t="s">
        <v>99</v>
      </c>
      <c r="D850" s="123"/>
    </row>
    <row r="851" spans="1:4" ht="24.75" customHeight="1" x14ac:dyDescent="0.25">
      <c r="A851" s="28" t="s">
        <v>93</v>
      </c>
      <c r="B851" s="29"/>
      <c r="C851" s="30">
        <f>Engine!C38</f>
        <v>15195</v>
      </c>
      <c r="D851" s="53"/>
    </row>
    <row r="852" spans="1:4" ht="24.75" customHeight="1" x14ac:dyDescent="0.25">
      <c r="A852" s="128" t="s">
        <v>101</v>
      </c>
      <c r="B852" s="128"/>
      <c r="C852" s="128"/>
      <c r="D852" s="35"/>
    </row>
    <row r="853" spans="1:4" ht="24.75" customHeight="1" x14ac:dyDescent="0.25">
      <c r="A853" s="90" t="s">
        <v>102</v>
      </c>
      <c r="B853" s="87" t="s">
        <v>103</v>
      </c>
      <c r="C853" s="88" t="s">
        <v>2</v>
      </c>
      <c r="D853" s="54" t="s">
        <v>3</v>
      </c>
    </row>
    <row r="854" spans="1:4" ht="24.75" customHeight="1" x14ac:dyDescent="0.25">
      <c r="A854" s="31" t="s">
        <v>140</v>
      </c>
      <c r="B854" s="27" t="s">
        <v>105</v>
      </c>
      <c r="C854" s="36">
        <v>0</v>
      </c>
      <c r="D854" s="37" t="str">
        <f>TEXT(Table40[[#This Row],[Price]],"$#,##0.00 ;")</f>
        <v xml:space="preserve">$0.00 </v>
      </c>
    </row>
    <row r="855" spans="1:4" ht="24.75" customHeight="1" x14ac:dyDescent="0.25">
      <c r="A855" s="31" t="s">
        <v>280</v>
      </c>
      <c r="B855" s="27" t="s">
        <v>105</v>
      </c>
      <c r="C855" s="36">
        <v>0</v>
      </c>
      <c r="D855" s="37" t="str">
        <f>TEXT(Table40[[#This Row],[Price]],"$#,##0.00 ;")</f>
        <v xml:space="preserve">$0.00 </v>
      </c>
    </row>
    <row r="856" spans="1:4" ht="24.75" customHeight="1" x14ac:dyDescent="0.25">
      <c r="A856" s="31" t="s">
        <v>132</v>
      </c>
      <c r="B856" s="27" t="s">
        <v>105</v>
      </c>
      <c r="C856" s="36">
        <v>0</v>
      </c>
      <c r="D856" s="37" t="str">
        <f>TEXT(Table40[[#This Row],[Price]],"$#,##0.00 ;")</f>
        <v xml:space="preserve">$0.00 </v>
      </c>
    </row>
    <row r="857" spans="1:4" ht="24.75" customHeight="1" x14ac:dyDescent="0.25">
      <c r="A857" s="31" t="s">
        <v>135</v>
      </c>
      <c r="B857" s="27" t="s">
        <v>105</v>
      </c>
      <c r="C857" s="36">
        <v>0</v>
      </c>
      <c r="D857" s="37" t="str">
        <f>TEXT(Table40[[#This Row],[Price]],"$#,##0.00 ;")</f>
        <v xml:space="preserve">$0.00 </v>
      </c>
    </row>
    <row r="858" spans="1:4" ht="24.75" customHeight="1" x14ac:dyDescent="0.25">
      <c r="A858" s="31" t="s">
        <v>143</v>
      </c>
      <c r="B858" s="27" t="s">
        <v>105</v>
      </c>
      <c r="C858" s="36">
        <v>0</v>
      </c>
      <c r="D858" s="37" t="str">
        <f>TEXT(Table40[[#This Row],[Price]],"$#,##0.00 ;")</f>
        <v xml:space="preserve">$0.00 </v>
      </c>
    </row>
    <row r="859" spans="1:4" ht="24.75" customHeight="1" x14ac:dyDescent="0.25">
      <c r="A859" s="31" t="s">
        <v>144</v>
      </c>
      <c r="B859" s="27" t="s">
        <v>105</v>
      </c>
      <c r="C859" s="36">
        <v>0</v>
      </c>
      <c r="D859" s="37" t="str">
        <f>TEXT(Table40[[#This Row],[Price]],"$#,##0.00 ;")</f>
        <v xml:space="preserve">$0.00 </v>
      </c>
    </row>
    <row r="860" spans="1:4" ht="24.75" customHeight="1" x14ac:dyDescent="0.25">
      <c r="A860" s="31" t="s">
        <v>146</v>
      </c>
      <c r="B860" s="27" t="s">
        <v>105</v>
      </c>
      <c r="C860" s="36">
        <v>0</v>
      </c>
      <c r="D860" s="37" t="str">
        <f>TEXT(Table40[[#This Row],[Price]],"$#,##0.00 ;")</f>
        <v xml:space="preserve">$0.00 </v>
      </c>
    </row>
    <row r="861" spans="1:4" ht="24.75" customHeight="1" x14ac:dyDescent="0.25">
      <c r="A861" s="31" t="s">
        <v>154</v>
      </c>
      <c r="B861" s="27" t="s">
        <v>105</v>
      </c>
      <c r="C861" s="36">
        <v>0</v>
      </c>
      <c r="D861" s="37" t="str">
        <f>TEXT(Table40[[#This Row],[Price]],"$#,##0.00 ;")</f>
        <v xml:space="preserve">$0.00 </v>
      </c>
    </row>
    <row r="862" spans="1:4" ht="24.75" customHeight="1" x14ac:dyDescent="0.25">
      <c r="A862" s="31" t="s">
        <v>250</v>
      </c>
      <c r="B862" s="27" t="s">
        <v>105</v>
      </c>
      <c r="C862" s="36">
        <v>0</v>
      </c>
      <c r="D862" s="37" t="str">
        <f>TEXT(Table40[[#This Row],[Price]],"$#,##0.00 ;")</f>
        <v xml:space="preserve">$0.00 </v>
      </c>
    </row>
    <row r="863" spans="1:4" ht="24.75" customHeight="1" x14ac:dyDescent="0.25">
      <c r="A863" s="31" t="s">
        <v>282</v>
      </c>
      <c r="B863" s="27" t="s">
        <v>105</v>
      </c>
      <c r="C863" s="36">
        <v>0</v>
      </c>
      <c r="D863" s="37" t="str">
        <f>TEXT(Table40[[#This Row],[Price]],"$#,##0.00 ;")</f>
        <v xml:space="preserve">$0.00 </v>
      </c>
    </row>
    <row r="864" spans="1:4" ht="24.75" customHeight="1" x14ac:dyDescent="0.25">
      <c r="A864" s="31" t="s">
        <v>273</v>
      </c>
      <c r="B864" s="27" t="s">
        <v>105</v>
      </c>
      <c r="C864" s="36">
        <v>0</v>
      </c>
      <c r="D864" s="37" t="str">
        <f>TEXT(Table40[[#This Row],[Price]],"$#,##0.00 ;")</f>
        <v xml:space="preserve">$0.00 </v>
      </c>
    </row>
    <row r="865" spans="1:4" ht="24.75" customHeight="1" x14ac:dyDescent="0.25">
      <c r="A865" s="31" t="s">
        <v>138</v>
      </c>
      <c r="B865" s="27" t="s">
        <v>117</v>
      </c>
      <c r="C865" s="36">
        <v>675</v>
      </c>
      <c r="D865" s="37" t="str">
        <f>TEXT(Table40[[#This Row],[Price]],"$#,##0.00 ;")</f>
        <v xml:space="preserve">$675.00 </v>
      </c>
    </row>
    <row r="866" spans="1:4" ht="24.75" customHeight="1" x14ac:dyDescent="0.25">
      <c r="A866" s="31" t="s">
        <v>145</v>
      </c>
      <c r="B866" s="27" t="s">
        <v>117</v>
      </c>
      <c r="C866" s="36">
        <v>1349</v>
      </c>
      <c r="D866" s="37" t="str">
        <f>TEXT(Table40[[#This Row],[Price]],"$#,##0.00 ;")</f>
        <v xml:space="preserve">$1,349.00 </v>
      </c>
    </row>
    <row r="867" spans="1:4" ht="24.75" customHeight="1" x14ac:dyDescent="0.25">
      <c r="A867" s="31" t="s">
        <v>186</v>
      </c>
      <c r="B867" s="27" t="s">
        <v>117</v>
      </c>
      <c r="C867" s="36">
        <v>1250</v>
      </c>
      <c r="D867" s="37" t="str">
        <f>TEXT(Table40[[#This Row],[Price]],"$#,##0.00 ;")</f>
        <v xml:space="preserve">$1,250.00 </v>
      </c>
    </row>
    <row r="868" spans="1:4" ht="24.75" customHeight="1" x14ac:dyDescent="0.25">
      <c r="A868" s="61" t="s">
        <v>265</v>
      </c>
      <c r="B868" s="27" t="s">
        <v>117</v>
      </c>
      <c r="C868" s="62">
        <v>1249</v>
      </c>
      <c r="D868" s="37" t="str">
        <f>TEXT(Table40[[#This Row],[Price]],"$#,##0.00 ;")</f>
        <v xml:space="preserve">$1,249.00 </v>
      </c>
    </row>
    <row r="869" spans="1:4" ht="24.75" customHeight="1" x14ac:dyDescent="0.25">
      <c r="A869" s="61" t="s">
        <v>266</v>
      </c>
      <c r="B869" s="27" t="s">
        <v>117</v>
      </c>
      <c r="C869" s="62">
        <v>1549</v>
      </c>
      <c r="D869" s="37" t="str">
        <f>TEXT(Table40[[#This Row],[Price]],"$#,##0.00 ;")</f>
        <v xml:space="preserve">$1,549.00 </v>
      </c>
    </row>
    <row r="870" spans="1:4" ht="24.75" customHeight="1" x14ac:dyDescent="0.25">
      <c r="A870" s="61" t="s">
        <v>153</v>
      </c>
      <c r="B870" s="27" t="s">
        <v>117</v>
      </c>
      <c r="C870" s="62">
        <v>389</v>
      </c>
      <c r="D870" s="37" t="str">
        <f>TEXT(Table40[[#This Row],[Price]],"$#,##0.00 ;")</f>
        <v xml:space="preserve">$389.00 </v>
      </c>
    </row>
    <row r="871" spans="1:4" ht="24.75" customHeight="1" x14ac:dyDescent="0.25">
      <c r="A871" s="61" t="s">
        <v>252</v>
      </c>
      <c r="B871" s="27" t="s">
        <v>117</v>
      </c>
      <c r="C871" s="62">
        <v>1195</v>
      </c>
      <c r="D871" s="37" t="str">
        <f>TEXT(Table40[[#This Row],[Price]],"$#,##0.00 ;")</f>
        <v xml:space="preserve">$1,195.00 </v>
      </c>
    </row>
    <row r="872" spans="1:4" ht="24.75" customHeight="1" x14ac:dyDescent="0.25">
      <c r="A872" s="61" t="s">
        <v>253</v>
      </c>
      <c r="B872" s="27" t="s">
        <v>117</v>
      </c>
      <c r="C872" s="62">
        <v>2695</v>
      </c>
      <c r="D872" s="37" t="str">
        <f>TEXT(Table40[[#This Row],[Price]],"$#,##0.00 ;")</f>
        <v xml:space="preserve">$2,695.00 </v>
      </c>
    </row>
    <row r="873" spans="1:4" ht="24.75" customHeight="1" x14ac:dyDescent="0.25">
      <c r="A873" s="61" t="s">
        <v>267</v>
      </c>
      <c r="B873" s="27" t="s">
        <v>117</v>
      </c>
      <c r="C873" s="62">
        <v>3049</v>
      </c>
      <c r="D873" s="37" t="str">
        <f>TEXT(Table40[[#This Row],[Price]],"$#,##0.00 ;")</f>
        <v xml:space="preserve">$3,049.00 </v>
      </c>
    </row>
    <row r="874" spans="1:4" ht="24.75" customHeight="1" x14ac:dyDescent="0.25">
      <c r="A874" s="61" t="s">
        <v>259</v>
      </c>
      <c r="B874" s="27" t="s">
        <v>117</v>
      </c>
      <c r="C874" s="62">
        <v>2495</v>
      </c>
      <c r="D874" s="37" t="str">
        <f>TEXT(Table40[[#This Row],[Price]],"$#,##0.00 ;")</f>
        <v xml:space="preserve">$2,495.00 </v>
      </c>
    </row>
    <row r="875" spans="1:4" ht="24.75" customHeight="1" x14ac:dyDescent="0.25">
      <c r="A875" s="61" t="s">
        <v>278</v>
      </c>
      <c r="B875" s="27" t="s">
        <v>117</v>
      </c>
      <c r="C875" s="62">
        <v>4795</v>
      </c>
      <c r="D875" s="37" t="str">
        <f>TEXT(Table40[[#This Row],[Price]],"$#,##0.00 ;")</f>
        <v xml:space="preserve">$4,795.00 </v>
      </c>
    </row>
    <row r="876" spans="1:4" ht="24.75" customHeight="1" x14ac:dyDescent="0.25">
      <c r="A876" s="61" t="s">
        <v>268</v>
      </c>
      <c r="B876" s="27" t="s">
        <v>117</v>
      </c>
      <c r="C876" s="62">
        <v>295</v>
      </c>
      <c r="D876" s="37" t="str">
        <f>TEXT(Table40[[#This Row],[Price]],"$#,##0.00 ;")</f>
        <v xml:space="preserve">$295.00 </v>
      </c>
    </row>
    <row r="877" spans="1:4" ht="24.75" customHeight="1" x14ac:dyDescent="0.25">
      <c r="A877" s="61" t="s">
        <v>269</v>
      </c>
      <c r="B877" s="27" t="s">
        <v>117</v>
      </c>
      <c r="C877" s="62">
        <v>395</v>
      </c>
      <c r="D877" s="37" t="str">
        <f>TEXT(Table40[[#This Row],[Price]],"$#,##0.00 ;")</f>
        <v xml:space="preserve">$395.00 </v>
      </c>
    </row>
    <row r="878" spans="1:4" ht="24.75" customHeight="1" x14ac:dyDescent="0.25">
      <c r="A878" s="61" t="s">
        <v>255</v>
      </c>
      <c r="B878" s="27" t="s">
        <v>117</v>
      </c>
      <c r="C878" s="62">
        <v>395</v>
      </c>
      <c r="D878" s="37" t="str">
        <f>TEXT(Table40[[#This Row],[Price]],"$#,##0.00 ;")</f>
        <v xml:space="preserve">$395.00 </v>
      </c>
    </row>
    <row r="879" spans="1:4" ht="24.75" customHeight="1" x14ac:dyDescent="0.25">
      <c r="A879" s="61" t="s">
        <v>256</v>
      </c>
      <c r="B879" s="27" t="s">
        <v>117</v>
      </c>
      <c r="C879" s="62">
        <v>1595</v>
      </c>
      <c r="D879" s="37" t="str">
        <f>TEXT(Table40[[#This Row],[Price]],"$#,##0.00 ;")</f>
        <v xml:space="preserve">$1,595.00 </v>
      </c>
    </row>
    <row r="880" spans="1:4" ht="24.75" customHeight="1" x14ac:dyDescent="0.25">
      <c r="A880" s="61" t="s">
        <v>257</v>
      </c>
      <c r="B880" s="27" t="s">
        <v>117</v>
      </c>
      <c r="C880" s="62">
        <v>1695</v>
      </c>
      <c r="D880" s="37" t="str">
        <f>TEXT(Table40[[#This Row],[Price]],"$#,##0.00 ;")</f>
        <v xml:space="preserve">$1,695.00 </v>
      </c>
    </row>
    <row r="881" spans="1:4" ht="24.75" customHeight="1" x14ac:dyDescent="0.25">
      <c r="A881" s="61" t="s">
        <v>283</v>
      </c>
      <c r="B881" s="27" t="s">
        <v>117</v>
      </c>
      <c r="C881" s="62">
        <v>3895</v>
      </c>
      <c r="D881" s="37" t="str">
        <f>TEXT(Table40[[#This Row],[Price]],"$#,##0.00 ;")</f>
        <v xml:space="preserve">$3,895.00 </v>
      </c>
    </row>
    <row r="882" spans="1:4" ht="24.75" customHeight="1" x14ac:dyDescent="0.25">
      <c r="A882" s="61" t="s">
        <v>260</v>
      </c>
      <c r="B882" s="27" t="s">
        <v>117</v>
      </c>
      <c r="C882" s="62">
        <v>895</v>
      </c>
      <c r="D882" s="37" t="str">
        <f>TEXT(Table40[[#This Row],[Price]],"$#,##0.00 ;")</f>
        <v xml:space="preserve">$895.00 </v>
      </c>
    </row>
    <row r="883" spans="1:4" ht="24.75" customHeight="1" x14ac:dyDescent="0.25">
      <c r="A883" s="61" t="s">
        <v>261</v>
      </c>
      <c r="B883" s="27" t="s">
        <v>117</v>
      </c>
      <c r="C883" s="81" t="s">
        <v>126</v>
      </c>
      <c r="D883" s="37" t="str">
        <f>TEXT(Table40[[#This Row],[Price]],"$#,##0.00 ;")</f>
        <v>Call for Pricing</v>
      </c>
    </row>
    <row r="884" spans="1:4" ht="24.75" customHeight="1" x14ac:dyDescent="0.25">
      <c r="A884" s="61" t="s">
        <v>285</v>
      </c>
      <c r="B884" s="27" t="s">
        <v>117</v>
      </c>
      <c r="C884" s="62" t="s">
        <v>126</v>
      </c>
      <c r="D884" s="37" t="str">
        <f>TEXT(Table40[[#This Row],[Price]],"$#,##0.00 ;")</f>
        <v>Call for Pricing</v>
      </c>
    </row>
    <row r="885" spans="1:4" ht="15" customHeight="1" x14ac:dyDescent="0.25">
      <c r="A885" s="61"/>
      <c r="B885" s="27"/>
      <c r="C885" s="62"/>
    </row>
    <row r="886" spans="1:4" s="124" customFormat="1" ht="15" customHeight="1" x14ac:dyDescent="0.25">
      <c r="A886" s="117" t="s">
        <v>98</v>
      </c>
      <c r="B886" s="118"/>
      <c r="C886" s="119" t="s">
        <v>99</v>
      </c>
      <c r="D886" s="123"/>
    </row>
    <row r="887" spans="1:4" ht="24.75" customHeight="1" x14ac:dyDescent="0.25">
      <c r="A887" s="28" t="s">
        <v>95</v>
      </c>
      <c r="B887" s="29"/>
      <c r="C887" s="30">
        <f>Engine!C39</f>
        <v>18295</v>
      </c>
      <c r="D887" s="53"/>
    </row>
    <row r="888" spans="1:4" ht="24.75" customHeight="1" x14ac:dyDescent="0.25">
      <c r="A888" s="128" t="s">
        <v>101</v>
      </c>
      <c r="B888" s="128"/>
      <c r="C888" s="128"/>
      <c r="D888" s="35"/>
    </row>
    <row r="889" spans="1:4" ht="24.75" customHeight="1" x14ac:dyDescent="0.25">
      <c r="A889" s="22" t="s">
        <v>102</v>
      </c>
      <c r="B889" s="23" t="s">
        <v>103</v>
      </c>
      <c r="C889" s="24" t="s">
        <v>2</v>
      </c>
      <c r="D889" s="54" t="s">
        <v>3</v>
      </c>
    </row>
    <row r="890" spans="1:4" ht="24.75" customHeight="1" x14ac:dyDescent="0.25">
      <c r="A890" s="61" t="s">
        <v>286</v>
      </c>
      <c r="B890" s="39" t="s">
        <v>105</v>
      </c>
      <c r="C890" s="62">
        <v>0</v>
      </c>
      <c r="D890" s="37" t="str">
        <f>TEXT(Table41[[#This Row],[Price]],"$#,##0.00 ;")</f>
        <v xml:space="preserve">$0.00 </v>
      </c>
    </row>
    <row r="891" spans="1:4" ht="24.75" customHeight="1" x14ac:dyDescent="0.25">
      <c r="A891" s="61" t="s">
        <v>134</v>
      </c>
      <c r="B891" s="39" t="s">
        <v>105</v>
      </c>
      <c r="C891" s="62">
        <v>0</v>
      </c>
      <c r="D891" s="37" t="str">
        <f>TEXT(Table41[[#This Row],[Price]],"$#,##0.00 ;")</f>
        <v xml:space="preserve">$0.00 </v>
      </c>
    </row>
    <row r="892" spans="1:4" ht="24.75" customHeight="1" x14ac:dyDescent="0.25">
      <c r="A892" s="61" t="s">
        <v>186</v>
      </c>
      <c r="B892" s="39" t="s">
        <v>105</v>
      </c>
      <c r="C892" s="62">
        <v>0</v>
      </c>
      <c r="D892" s="37" t="str">
        <f>TEXT(Table41[[#This Row],[Price]],"$#,##0.00 ;")</f>
        <v xml:space="preserve">$0.00 </v>
      </c>
    </row>
    <row r="893" spans="1:4" ht="24.75" customHeight="1" x14ac:dyDescent="0.25">
      <c r="A893" s="61" t="s">
        <v>145</v>
      </c>
      <c r="B893" s="39" t="s">
        <v>105</v>
      </c>
      <c r="C893" s="62">
        <v>0</v>
      </c>
      <c r="D893" s="37" t="str">
        <f>TEXT(Table41[[#This Row],[Price]],"$#,##0.00 ;")</f>
        <v xml:space="preserve">$0.00 </v>
      </c>
    </row>
    <row r="894" spans="1:4" ht="24.75" customHeight="1" x14ac:dyDescent="0.25">
      <c r="A894" s="61" t="s">
        <v>287</v>
      </c>
      <c r="B894" s="39" t="s">
        <v>105</v>
      </c>
      <c r="C894" s="62">
        <v>0</v>
      </c>
      <c r="D894" s="37" t="str">
        <f>TEXT(Table41[[#This Row],[Price]],"$#,##0.00 ;")</f>
        <v xml:space="preserve">$0.00 </v>
      </c>
    </row>
    <row r="895" spans="1:4" ht="24.75" customHeight="1" x14ac:dyDescent="0.25">
      <c r="A895" s="61" t="s">
        <v>153</v>
      </c>
      <c r="B895" s="39" t="s">
        <v>117</v>
      </c>
      <c r="C895" s="62">
        <v>289</v>
      </c>
      <c r="D895" s="37" t="str">
        <f>TEXT(Table41[[#This Row],[Price]],"$#,##0.00 ;")</f>
        <v xml:space="preserve">$289.00 </v>
      </c>
    </row>
  </sheetData>
  <sheetProtection deleteColumns="0" deleteRows="0"/>
  <mergeCells count="31">
    <mergeCell ref="A92:C92"/>
    <mergeCell ref="A121:C121"/>
    <mergeCell ref="A151:C151"/>
    <mergeCell ref="A177:C177"/>
    <mergeCell ref="A888:C888"/>
    <mergeCell ref="A592:C592"/>
    <mergeCell ref="A627:C627"/>
    <mergeCell ref="A665:C665"/>
    <mergeCell ref="A703:C703"/>
    <mergeCell ref="A741:C741"/>
    <mergeCell ref="A779:C779"/>
    <mergeCell ref="A815:C815"/>
    <mergeCell ref="A852:C852"/>
    <mergeCell ref="A534:C534"/>
    <mergeCell ref="A562:C562"/>
    <mergeCell ref="A203:C203"/>
    <mergeCell ref="A3:C3"/>
    <mergeCell ref="A21:C21"/>
    <mergeCell ref="A41:C41"/>
    <mergeCell ref="A59:C59"/>
    <mergeCell ref="A79:C79"/>
    <mergeCell ref="A230:C230"/>
    <mergeCell ref="A267:C267"/>
    <mergeCell ref="A354:C354"/>
    <mergeCell ref="A390:C390"/>
    <mergeCell ref="A424:C424"/>
    <mergeCell ref="A463:C463"/>
    <mergeCell ref="A500:C500"/>
    <mergeCell ref="A255:C255"/>
    <mergeCell ref="A284:C284"/>
    <mergeCell ref="A317:C317"/>
  </mergeCells>
  <printOptions horizontalCentered="1"/>
  <pageMargins left="0.7" right="0.7" top="0.75" bottom="0.75" header="0.3" footer="0.3"/>
  <pageSetup fitToHeight="0" orientation="portrait" r:id="rId1"/>
  <rowBreaks count="27" manualBreakCount="27">
    <brk id="37" max="2" man="1"/>
    <brk id="75" max="2" man="1"/>
    <brk id="88" max="2" man="1"/>
    <brk id="117" max="2" man="1"/>
    <brk id="147" max="2" man="1"/>
    <brk id="173" max="2" man="1"/>
    <brk id="199" max="2" man="1"/>
    <brk id="226" max="2" man="1"/>
    <brk id="263" max="2" man="1"/>
    <brk id="280" max="2" man="1"/>
    <brk id="313" max="2" man="1"/>
    <brk id="350" max="2" man="1"/>
    <brk id="386" max="2" man="1"/>
    <brk id="420" max="2" man="1"/>
    <brk id="459" max="2" man="1"/>
    <brk id="496" max="2" man="1"/>
    <brk id="530" max="2" man="1"/>
    <brk id="558" max="2" man="1"/>
    <brk id="588" max="2" man="1"/>
    <brk id="623" max="2" man="1"/>
    <brk id="661" max="2" man="1"/>
    <brk id="699" max="2" man="1"/>
    <brk id="737" max="2" man="1"/>
    <brk id="775" max="2" man="1"/>
    <brk id="811" max="2" man="1"/>
    <brk id="848" max="2" man="1"/>
    <brk id="884" max="2" man="1"/>
  </rowBreaks>
  <tableParts count="3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F37A-98FB-42DE-98F3-FE4680360F81}">
  <dimension ref="A1:C48"/>
  <sheetViews>
    <sheetView workbookViewId="0">
      <selection activeCell="K17" sqref="K17"/>
    </sheetView>
  </sheetViews>
  <sheetFormatPr defaultRowHeight="15" x14ac:dyDescent="0.25"/>
  <cols>
    <col min="1" max="1" width="30.7109375" style="3" bestFit="1" customWidth="1"/>
    <col min="2" max="2" width="56.140625" customWidth="1"/>
    <col min="3" max="3" width="27.5703125" customWidth="1"/>
  </cols>
  <sheetData>
    <row r="1" spans="1:3" ht="15.75" x14ac:dyDescent="0.25">
      <c r="A1" s="14" t="s">
        <v>288</v>
      </c>
      <c r="B1" s="14" t="s">
        <v>289</v>
      </c>
      <c r="C1" s="15" t="s">
        <v>290</v>
      </c>
    </row>
    <row r="2" spans="1:3" x14ac:dyDescent="0.25">
      <c r="A2" s="16" t="s">
        <v>291</v>
      </c>
      <c r="B2" s="17" t="s">
        <v>292</v>
      </c>
      <c r="C2" s="18">
        <v>99.95</v>
      </c>
    </row>
    <row r="3" spans="1:3" x14ac:dyDescent="0.25">
      <c r="A3" s="16" t="s">
        <v>293</v>
      </c>
      <c r="B3" s="17" t="s">
        <v>294</v>
      </c>
      <c r="C3" s="18">
        <v>59.95</v>
      </c>
    </row>
    <row r="4" spans="1:3" x14ac:dyDescent="0.25">
      <c r="A4" s="16" t="s">
        <v>295</v>
      </c>
      <c r="B4" s="17" t="s">
        <v>296</v>
      </c>
      <c r="C4" s="18">
        <v>72.95</v>
      </c>
    </row>
    <row r="5" spans="1:3" x14ac:dyDescent="0.25">
      <c r="A5" s="16" t="s">
        <v>297</v>
      </c>
      <c r="B5" s="17" t="s">
        <v>298</v>
      </c>
      <c r="C5" s="18">
        <v>45.99</v>
      </c>
    </row>
    <row r="6" spans="1:3" x14ac:dyDescent="0.25">
      <c r="A6" s="16" t="s">
        <v>299</v>
      </c>
      <c r="B6" s="17" t="s">
        <v>300</v>
      </c>
      <c r="C6" s="18">
        <v>129</v>
      </c>
    </row>
    <row r="7" spans="1:3" x14ac:dyDescent="0.25">
      <c r="A7" s="16" t="s">
        <v>301</v>
      </c>
      <c r="B7" s="17" t="s">
        <v>302</v>
      </c>
      <c r="C7" s="18">
        <v>62.95</v>
      </c>
    </row>
    <row r="8" spans="1:3" x14ac:dyDescent="0.25">
      <c r="A8" s="16" t="s">
        <v>303</v>
      </c>
      <c r="B8" s="17" t="s">
        <v>304</v>
      </c>
      <c r="C8" s="18">
        <v>32.950000000000003</v>
      </c>
    </row>
    <row r="9" spans="1:3" x14ac:dyDescent="0.25">
      <c r="A9" s="16">
        <v>46681</v>
      </c>
      <c r="B9" s="17" t="s">
        <v>305</v>
      </c>
      <c r="C9" s="18">
        <v>18.95</v>
      </c>
    </row>
    <row r="10" spans="1:3" x14ac:dyDescent="0.25">
      <c r="A10" s="16" t="s">
        <v>306</v>
      </c>
      <c r="B10" s="17" t="s">
        <v>307</v>
      </c>
      <c r="C10" s="18">
        <v>14.95</v>
      </c>
    </row>
    <row r="11" spans="1:3" x14ac:dyDescent="0.25">
      <c r="A11" s="16" t="s">
        <v>308</v>
      </c>
      <c r="B11" s="17" t="s">
        <v>309</v>
      </c>
      <c r="C11" s="18">
        <v>14.95</v>
      </c>
    </row>
    <row r="12" spans="1:3" x14ac:dyDescent="0.25">
      <c r="A12" s="16" t="s">
        <v>310</v>
      </c>
      <c r="B12" s="17" t="s">
        <v>311</v>
      </c>
      <c r="C12" s="18">
        <v>44.95</v>
      </c>
    </row>
    <row r="13" spans="1:3" x14ac:dyDescent="0.25">
      <c r="A13" s="16" t="s">
        <v>312</v>
      </c>
      <c r="B13" s="17" t="s">
        <v>313</v>
      </c>
      <c r="C13" s="18">
        <v>39.950000000000003</v>
      </c>
    </row>
    <row r="14" spans="1:3" x14ac:dyDescent="0.25">
      <c r="A14" s="16" t="s">
        <v>314</v>
      </c>
      <c r="B14" s="17" t="s">
        <v>315</v>
      </c>
      <c r="C14" s="18">
        <v>34.950000000000003</v>
      </c>
    </row>
    <row r="15" spans="1:3" x14ac:dyDescent="0.25">
      <c r="A15" s="16" t="s">
        <v>316</v>
      </c>
      <c r="B15" s="17" t="s">
        <v>317</v>
      </c>
      <c r="C15" s="18">
        <v>2.95</v>
      </c>
    </row>
    <row r="16" spans="1:3" x14ac:dyDescent="0.25">
      <c r="A16" s="16" t="s">
        <v>318</v>
      </c>
      <c r="B16" s="17" t="s">
        <v>319</v>
      </c>
      <c r="C16" s="18">
        <v>2.95</v>
      </c>
    </row>
    <row r="17" spans="1:3" x14ac:dyDescent="0.25">
      <c r="A17" s="16" t="s">
        <v>320</v>
      </c>
      <c r="B17" s="17" t="s">
        <v>321</v>
      </c>
      <c r="C17" s="18">
        <v>28.95</v>
      </c>
    </row>
    <row r="18" spans="1:3" x14ac:dyDescent="0.25">
      <c r="A18" s="16" t="s">
        <v>322</v>
      </c>
      <c r="B18" s="17" t="s">
        <v>323</v>
      </c>
      <c r="C18" s="18">
        <v>28.95</v>
      </c>
    </row>
    <row r="19" spans="1:3" x14ac:dyDescent="0.25">
      <c r="A19" s="16" t="s">
        <v>324</v>
      </c>
      <c r="B19" s="17" t="s">
        <v>325</v>
      </c>
      <c r="C19" s="18">
        <v>28.95</v>
      </c>
    </row>
    <row r="20" spans="1:3" x14ac:dyDescent="0.25">
      <c r="A20" s="16" t="s">
        <v>326</v>
      </c>
      <c r="B20" s="17" t="s">
        <v>327</v>
      </c>
      <c r="C20" s="18">
        <v>25</v>
      </c>
    </row>
    <row r="21" spans="1:3" x14ac:dyDescent="0.25">
      <c r="A21" s="16" t="s">
        <v>328</v>
      </c>
      <c r="B21" s="17" t="s">
        <v>329</v>
      </c>
      <c r="C21" s="18">
        <v>32.950000000000003</v>
      </c>
    </row>
    <row r="22" spans="1:3" x14ac:dyDescent="0.25">
      <c r="A22" s="16" t="s">
        <v>330</v>
      </c>
      <c r="B22" s="17" t="s">
        <v>331</v>
      </c>
      <c r="C22" s="18">
        <v>32.950000000000003</v>
      </c>
    </row>
    <row r="23" spans="1:3" x14ac:dyDescent="0.25">
      <c r="A23" s="16" t="s">
        <v>332</v>
      </c>
      <c r="B23" s="17" t="s">
        <v>333</v>
      </c>
      <c r="C23" s="18">
        <v>32.950000000000003</v>
      </c>
    </row>
    <row r="24" spans="1:3" x14ac:dyDescent="0.25">
      <c r="A24" s="16" t="s">
        <v>334</v>
      </c>
      <c r="B24" s="17" t="s">
        <v>335</v>
      </c>
      <c r="C24" s="18">
        <v>32.950000000000003</v>
      </c>
    </row>
    <row r="25" spans="1:3" x14ac:dyDescent="0.25">
      <c r="A25" s="16" t="s">
        <v>336</v>
      </c>
      <c r="B25" s="17" t="s">
        <v>337</v>
      </c>
      <c r="C25" s="18">
        <v>34.950000000000003</v>
      </c>
    </row>
    <row r="26" spans="1:3" x14ac:dyDescent="0.25">
      <c r="A26" s="16" t="s">
        <v>338</v>
      </c>
      <c r="B26" s="17" t="s">
        <v>339</v>
      </c>
      <c r="C26" s="18">
        <v>34.950000000000003</v>
      </c>
    </row>
    <row r="27" spans="1:3" x14ac:dyDescent="0.25">
      <c r="A27" s="16" t="s">
        <v>340</v>
      </c>
      <c r="B27" s="17" t="s">
        <v>341</v>
      </c>
      <c r="C27" s="18">
        <v>48.95</v>
      </c>
    </row>
    <row r="28" spans="1:3" x14ac:dyDescent="0.25">
      <c r="A28" s="16" t="s">
        <v>342</v>
      </c>
      <c r="B28" s="17" t="s">
        <v>343</v>
      </c>
      <c r="C28" s="18">
        <v>48.95</v>
      </c>
    </row>
    <row r="29" spans="1:3" x14ac:dyDescent="0.25">
      <c r="A29" s="16" t="s">
        <v>344</v>
      </c>
      <c r="B29" s="17" t="s">
        <v>345</v>
      </c>
      <c r="C29" s="18">
        <v>48.95</v>
      </c>
    </row>
    <row r="30" spans="1:3" x14ac:dyDescent="0.25">
      <c r="A30" s="16" t="s">
        <v>346</v>
      </c>
      <c r="B30" s="17" t="s">
        <v>347</v>
      </c>
      <c r="C30" s="18">
        <v>48.95</v>
      </c>
    </row>
    <row r="31" spans="1:3" x14ac:dyDescent="0.25">
      <c r="A31" s="16" t="s">
        <v>348</v>
      </c>
      <c r="B31" s="17" t="s">
        <v>349</v>
      </c>
      <c r="C31" s="18">
        <v>48.95</v>
      </c>
    </row>
    <row r="32" spans="1:3" x14ac:dyDescent="0.25">
      <c r="A32" s="16" t="s">
        <v>350</v>
      </c>
      <c r="B32" s="17" t="s">
        <v>351</v>
      </c>
      <c r="C32" s="18">
        <v>48.95</v>
      </c>
    </row>
    <row r="33" spans="1:3" x14ac:dyDescent="0.25">
      <c r="A33" s="16" t="s">
        <v>352</v>
      </c>
      <c r="B33" s="17" t="s">
        <v>353</v>
      </c>
      <c r="C33" s="18">
        <v>48.95</v>
      </c>
    </row>
    <row r="34" spans="1:3" x14ac:dyDescent="0.25">
      <c r="A34" s="16" t="s">
        <v>354</v>
      </c>
      <c r="B34" s="17" t="s">
        <v>355</v>
      </c>
      <c r="C34" s="18">
        <v>48.95</v>
      </c>
    </row>
    <row r="35" spans="1:3" x14ac:dyDescent="0.25">
      <c r="A35" s="16" t="s">
        <v>356</v>
      </c>
      <c r="B35" s="17" t="s">
        <v>357</v>
      </c>
      <c r="C35" s="18">
        <v>48.95</v>
      </c>
    </row>
    <row r="36" spans="1:3" x14ac:dyDescent="0.25">
      <c r="A36" s="16" t="s">
        <v>358</v>
      </c>
      <c r="B36" s="17" t="s">
        <v>359</v>
      </c>
      <c r="C36" s="18">
        <v>47.95</v>
      </c>
    </row>
    <row r="37" spans="1:3" x14ac:dyDescent="0.25">
      <c r="A37" s="16" t="s">
        <v>360</v>
      </c>
      <c r="B37" s="17" t="s">
        <v>361</v>
      </c>
      <c r="C37" s="18">
        <v>47.95</v>
      </c>
    </row>
    <row r="38" spans="1:3" x14ac:dyDescent="0.25">
      <c r="A38" s="16" t="s">
        <v>362</v>
      </c>
      <c r="B38" s="17" t="s">
        <v>363</v>
      </c>
      <c r="C38" s="18">
        <v>32.950000000000003</v>
      </c>
    </row>
    <row r="39" spans="1:3" x14ac:dyDescent="0.25">
      <c r="A39" s="16" t="s">
        <v>364</v>
      </c>
      <c r="B39" s="17" t="s">
        <v>363</v>
      </c>
      <c r="C39" s="18">
        <v>32.950000000000003</v>
      </c>
    </row>
    <row r="40" spans="1:3" x14ac:dyDescent="0.25">
      <c r="A40" s="16" t="s">
        <v>365</v>
      </c>
      <c r="B40" s="17" t="s">
        <v>363</v>
      </c>
      <c r="C40" s="18">
        <v>32.950000000000003</v>
      </c>
    </row>
    <row r="41" spans="1:3" x14ac:dyDescent="0.25">
      <c r="A41" s="16" t="s">
        <v>366</v>
      </c>
      <c r="B41" s="17" t="s">
        <v>363</v>
      </c>
      <c r="C41" s="18">
        <v>32.950000000000003</v>
      </c>
    </row>
    <row r="42" spans="1:3" x14ac:dyDescent="0.25">
      <c r="A42" s="16" t="s">
        <v>367</v>
      </c>
      <c r="B42" s="17" t="s">
        <v>363</v>
      </c>
      <c r="C42" s="18">
        <v>34.950000000000003</v>
      </c>
    </row>
    <row r="43" spans="1:3" x14ac:dyDescent="0.25">
      <c r="A43" s="16" t="s">
        <v>368</v>
      </c>
      <c r="B43" s="17" t="s">
        <v>363</v>
      </c>
      <c r="C43" s="18">
        <v>34.950000000000003</v>
      </c>
    </row>
    <row r="44" spans="1:3" x14ac:dyDescent="0.25">
      <c r="A44" s="16" t="s">
        <v>369</v>
      </c>
      <c r="B44" s="17" t="s">
        <v>370</v>
      </c>
      <c r="C44" s="18">
        <v>10.99</v>
      </c>
    </row>
    <row r="45" spans="1:3" x14ac:dyDescent="0.25">
      <c r="A45" s="16" t="s">
        <v>371</v>
      </c>
      <c r="B45" s="17" t="s">
        <v>372</v>
      </c>
      <c r="C45" s="18">
        <v>10.99</v>
      </c>
    </row>
    <row r="46" spans="1:3" x14ac:dyDescent="0.25">
      <c r="A46" s="16" t="s">
        <v>373</v>
      </c>
      <c r="B46" s="17" t="s">
        <v>374</v>
      </c>
      <c r="C46" s="18">
        <v>10.99</v>
      </c>
    </row>
    <row r="47" spans="1:3" x14ac:dyDescent="0.25">
      <c r="A47" s="16" t="s">
        <v>375</v>
      </c>
      <c r="B47" s="17" t="s">
        <v>376</v>
      </c>
      <c r="C47" s="18">
        <v>10.99</v>
      </c>
    </row>
    <row r="48" spans="1:3" x14ac:dyDescent="0.25">
      <c r="A48" s="19" t="s">
        <v>377</v>
      </c>
      <c r="B48" s="20" t="s">
        <v>378</v>
      </c>
      <c r="C48" s="21">
        <v>42.95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Engine</vt:lpstr>
      <vt:lpstr>Tables</vt:lpstr>
      <vt:lpstr>Gear</vt:lpstr>
      <vt:lpstr>Engine</vt:lpstr>
      <vt:lpstr>Tables!Print_Area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Rory</cp:lastModifiedBy>
  <cp:revision/>
  <dcterms:created xsi:type="dcterms:W3CDTF">2022-08-02T01:03:34Z</dcterms:created>
  <dcterms:modified xsi:type="dcterms:W3CDTF">2023-04-21T17:58:20Z</dcterms:modified>
  <cp:category/>
  <cp:contentStatus/>
</cp:coreProperties>
</file>